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12 - DICIEMBRE\"/>
    </mc:Choice>
  </mc:AlternateContent>
  <bookViews>
    <workbookView xWindow="-45" yWindow="-45" windowWidth="19275" windowHeight="10275"/>
  </bookViews>
  <sheets>
    <sheet name="EJECUCIÓN INGRESOS 31 DIC 22" sheetId="1" r:id="rId1"/>
  </sheets>
  <definedNames>
    <definedName name="_xlnm._FilterDatabase" localSheetId="0" hidden="1">'EJECUCIÓN INGRESOS 31 DIC 22'!$A$5:$P$196</definedName>
    <definedName name="_xlnm.Print_Titles" localSheetId="0">'EJECUCIÓN INGRESOS 31 DIC 22'!$1:$5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6" i="1" l="1"/>
  <c r="P177" i="1"/>
  <c r="P178" i="1"/>
  <c r="P179" i="1"/>
  <c r="P180" i="1"/>
  <c r="P181" i="1"/>
  <c r="P182" i="1"/>
  <c r="P183" i="1"/>
  <c r="P184" i="1"/>
  <c r="N175" i="1"/>
  <c r="N176" i="1"/>
  <c r="N177" i="1"/>
  <c r="N178" i="1"/>
  <c r="N179" i="1"/>
  <c r="N180" i="1"/>
  <c r="N181" i="1"/>
  <c r="N182" i="1"/>
  <c r="N183" i="1"/>
  <c r="N184" i="1"/>
  <c r="J178" i="1"/>
  <c r="J179" i="1"/>
  <c r="J180" i="1"/>
  <c r="J181" i="1"/>
  <c r="J182" i="1"/>
  <c r="J183" i="1"/>
  <c r="J184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84" i="1"/>
  <c r="C184" i="1"/>
  <c r="D184" i="1"/>
  <c r="P151" i="1"/>
  <c r="P152" i="1"/>
  <c r="P153" i="1"/>
  <c r="P154" i="1"/>
  <c r="P155" i="1"/>
  <c r="P156" i="1"/>
  <c r="P157" i="1"/>
  <c r="P158" i="1"/>
  <c r="P159" i="1"/>
  <c r="N151" i="1"/>
  <c r="N152" i="1"/>
  <c r="N153" i="1"/>
  <c r="N154" i="1"/>
  <c r="N155" i="1"/>
  <c r="N156" i="1"/>
  <c r="N157" i="1"/>
  <c r="N158" i="1"/>
  <c r="J154" i="1"/>
  <c r="J155" i="1"/>
  <c r="J156" i="1"/>
  <c r="J157" i="1"/>
  <c r="J158" i="1"/>
  <c r="J159" i="1"/>
  <c r="B156" i="1"/>
  <c r="C156" i="1"/>
  <c r="D156" i="1"/>
  <c r="B157" i="1"/>
  <c r="C157" i="1"/>
  <c r="D157" i="1"/>
  <c r="B158" i="1"/>
  <c r="C158" i="1"/>
  <c r="D158" i="1"/>
  <c r="P187" i="1" l="1"/>
  <c r="P188" i="1"/>
  <c r="P189" i="1"/>
  <c r="P190" i="1"/>
  <c r="P191" i="1"/>
  <c r="P192" i="1"/>
  <c r="P193" i="1"/>
  <c r="P194" i="1"/>
  <c r="P195" i="1"/>
  <c r="P196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P142" i="1"/>
  <c r="P143" i="1"/>
  <c r="P144" i="1"/>
  <c r="P145" i="1"/>
  <c r="P146" i="1"/>
  <c r="P147" i="1"/>
  <c r="P148" i="1"/>
  <c r="P149" i="1"/>
  <c r="P150" i="1"/>
  <c r="N142" i="1"/>
  <c r="N143" i="1"/>
  <c r="N144" i="1"/>
  <c r="N145" i="1"/>
  <c r="N146" i="1"/>
  <c r="N147" i="1"/>
  <c r="N148" i="1"/>
  <c r="N149" i="1"/>
  <c r="N150" i="1"/>
  <c r="N159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9" i="1"/>
  <c r="C159" i="1"/>
  <c r="D159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J187" i="1" l="1"/>
  <c r="J188" i="1"/>
  <c r="J189" i="1"/>
  <c r="J190" i="1"/>
  <c r="J191" i="1"/>
  <c r="J192" i="1"/>
  <c r="J193" i="1"/>
  <c r="J194" i="1"/>
  <c r="J195" i="1"/>
  <c r="J196" i="1"/>
  <c r="N187" i="1"/>
  <c r="N188" i="1"/>
  <c r="N189" i="1"/>
  <c r="N190" i="1"/>
  <c r="N191" i="1"/>
  <c r="N192" i="1"/>
  <c r="N193" i="1"/>
  <c r="N194" i="1"/>
  <c r="N195" i="1"/>
  <c r="N196" i="1"/>
  <c r="D6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B191" i="1" l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6" i="1" l="1"/>
  <c r="C6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F160" i="1"/>
  <c r="G160" i="1"/>
  <c r="H160" i="1"/>
  <c r="I160" i="1"/>
  <c r="F185" i="1"/>
  <c r="G185" i="1"/>
  <c r="H185" i="1"/>
  <c r="I185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6" i="1"/>
  <c r="C196" i="1"/>
  <c r="D196" i="1"/>
  <c r="F197" i="1"/>
  <c r="G197" i="1"/>
  <c r="H197" i="1"/>
  <c r="I197" i="1"/>
  <c r="G199" i="1" l="1"/>
  <c r="F199" i="1"/>
  <c r="H199" i="1"/>
  <c r="I199" i="1"/>
  <c r="K185" i="1" l="1"/>
  <c r="L185" i="1"/>
  <c r="M185" i="1"/>
  <c r="N185" i="1" s="1"/>
  <c r="O160" i="1"/>
  <c r="N162" i="1"/>
  <c r="P162" i="1"/>
  <c r="P6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N140" i="1"/>
  <c r="N141" i="1"/>
  <c r="P160" i="1" l="1"/>
  <c r="N134" i="1" l="1"/>
  <c r="N135" i="1"/>
  <c r="N136" i="1"/>
  <c r="N137" i="1"/>
  <c r="N138" i="1"/>
  <c r="N139" i="1"/>
  <c r="J134" i="1"/>
  <c r="J135" i="1"/>
  <c r="J136" i="1"/>
  <c r="J137" i="1"/>
  <c r="J138" i="1"/>
  <c r="J139" i="1"/>
  <c r="J140" i="1"/>
  <c r="N27" i="1" l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62" i="1" l="1"/>
  <c r="J6" i="1" l="1"/>
  <c r="M160" i="1" l="1"/>
  <c r="L160" i="1"/>
  <c r="K160" i="1"/>
  <c r="N160" i="1" l="1"/>
  <c r="J160" i="1"/>
  <c r="N6" i="1" l="1"/>
  <c r="O197" i="1"/>
  <c r="M197" i="1"/>
  <c r="N197" i="1" s="1"/>
  <c r="L197" i="1"/>
  <c r="K197" i="1"/>
  <c r="O185" i="1"/>
  <c r="K199" i="1" l="1"/>
  <c r="O199" i="1"/>
  <c r="L199" i="1"/>
  <c r="M199" i="1"/>
  <c r="P197" i="1"/>
  <c r="P185" i="1"/>
  <c r="J185" i="1"/>
  <c r="J197" i="1"/>
  <c r="J199" i="1" l="1"/>
  <c r="P199" i="1"/>
  <c r="N199" i="1"/>
</calcChain>
</file>

<file path=xl/sharedStrings.xml><?xml version="1.0" encoding="utf-8"?>
<sst xmlns="http://schemas.openxmlformats.org/spreadsheetml/2006/main" count="397" uniqueCount="394">
  <si>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</si>
  <si>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</si>
  <si>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</si>
  <si>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</si>
  <si>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</si>
  <si>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</si>
  <si>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</si>
  <si>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</si>
  <si>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</si>
  <si>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</si>
  <si>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</si>
  <si>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</si>
  <si>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</si>
  <si>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</si>
  <si>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</si>
  <si>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</si>
  <si>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</si>
  <si>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</si>
  <si>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</si>
  <si>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</si>
  <si>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</si>
  <si>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</si>
  <si>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</si>
  <si>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</si>
  <si>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</si>
  <si>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</si>
  <si>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</si>
  <si>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</si>
  <si>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</si>
  <si>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11400</t>
  </si>
  <si>
    <t>Impto s/ Bien Inmu. Bien Inmu de caracter especiales.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</si>
  <si>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</si>
  <si>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</si>
  <si>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</si>
  <si>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</si>
  <si>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</si>
  <si>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</si>
  <si>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</si>
  <si>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</si>
  <si>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</si>
  <si>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</si>
  <si>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</si>
  <si>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</si>
  <si>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</si>
  <si>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</si>
  <si>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</si>
  <si>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</si>
  <si>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</si>
  <si>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</si>
  <si>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</si>
  <si>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</si>
  <si>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</si>
  <si>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</si>
  <si>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</si>
  <si>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</si>
  <si>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</si>
  <si>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</si>
  <si>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</si>
  <si>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</si>
  <si>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</si>
  <si>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</si>
  <si>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</si>
  <si>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</si>
  <si>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</si>
  <si>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</si>
  <si>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</si>
  <si>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</si>
  <si>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</si>
  <si>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Protección del Medio Ambiente</t>
  </si>
  <si>
    <t>32904</t>
  </si>
  <si>
    <t>Tasa prestación servicio centro de protección animal</t>
  </si>
  <si>
    <t>33000</t>
  </si>
  <si>
    <t>Tasa de estacionamiento de vehículos.</t>
  </si>
  <si>
    <t>33100</t>
  </si>
  <si>
    <t>Tasa por entrada de vehículos: vados, reserva aparcamiento</t>
  </si>
  <si>
    <t>33400</t>
  </si>
  <si>
    <t>Tasa por ejecuc. excavac.y obras en dominio público mpal.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</si>
  <si>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</si>
  <si>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</si>
  <si>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</si>
  <si>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</si>
  <si>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</si>
  <si>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</si>
  <si>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</si>
  <si>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</si>
  <si>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</si>
  <si>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</si>
  <si>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</si>
  <si>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</si>
  <si>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</si>
  <si>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</si>
  <si>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</si>
  <si>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</si>
  <si>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34400</t>
  </si>
  <si>
    <t>Venta de entradas a espectáculos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</si>
  <si>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</si>
  <si>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</si>
  <si>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</si>
  <si>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</si>
  <si>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</si>
  <si>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</si>
  <si>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34905</t>
  </si>
  <si>
    <t>VENTA CUENTO VIAJERO</t>
  </si>
  <si>
    <t>34906</t>
  </si>
  <si>
    <t>REPARACION ACERAS CON ASFALTO FUNDIDO</t>
  </si>
  <si>
    <t>34907</t>
  </si>
  <si>
    <t>Ayudas a domicilio</t>
  </si>
  <si>
    <t>34908</t>
  </si>
  <si>
    <t>Servicios de estancias diurnas</t>
  </si>
  <si>
    <t>34909</t>
  </si>
  <si>
    <t>Servicios de envejecimiento activo</t>
  </si>
  <si>
    <t>35100</t>
  </si>
  <si>
    <t>C. Especiales establecimiento o ampliación de servicios.</t>
  </si>
  <si>
    <t>36001</t>
  </si>
  <si>
    <t>VENTA DE PAPEL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</si>
  <si>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</si>
  <si>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</si>
  <si>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</si>
  <si>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</si>
  <si>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</si>
  <si>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</si>
  <si>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</si>
  <si>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</si>
  <si>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</si>
  <si>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</si>
  <si>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</si>
  <si>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</si>
  <si>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39100</t>
  </si>
  <si>
    <t>Multas por infracción prevención sanitaria.</t>
  </si>
  <si>
    <t>39101</t>
  </si>
  <si>
    <t>Multas por infracción ordenanza convivencia</t>
  </si>
  <si>
    <t>39102</t>
  </si>
  <si>
    <t>Multas por infracciones ordenanza salud y consumo</t>
  </si>
  <si>
    <t>39103</t>
  </si>
  <si>
    <t>Multas por infracciones ordenanza urbanística</t>
  </si>
  <si>
    <t>39105</t>
  </si>
  <si>
    <t>Multas por infracciones ordenanza de ruidos</t>
  </si>
  <si>
    <t>39106</t>
  </si>
  <si>
    <t>MULTAS INFRACC.ORD.PREVENCIÓN SANITARIA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</si>
  <si>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</si>
  <si>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</si>
  <si>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</si>
  <si>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</si>
  <si>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</si>
  <si>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</si>
  <si>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</si>
  <si>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</si>
  <si>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</si>
  <si>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</si>
  <si>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</si>
  <si>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</si>
  <si>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39301</t>
  </si>
  <si>
    <t>INTERESES DEMORA DE OTRAS ADMONS.PUBL.</t>
  </si>
  <si>
    <t>39610</t>
  </si>
  <si>
    <t>Cuotas de urbanización.</t>
  </si>
  <si>
    <t>39700</t>
  </si>
  <si>
    <t>Canon por aprovechamientos urbanísticos.</t>
  </si>
  <si>
    <t>39711</t>
  </si>
  <si>
    <t>Aprovechamientos urbanísticos Sector 16 Santos Pilarica</t>
  </si>
  <si>
    <t>39901</t>
  </si>
  <si>
    <t>COSTAS</t>
  </si>
  <si>
    <t>39903</t>
  </si>
  <si>
    <t>Recursos eventuales.</t>
  </si>
  <si>
    <t>39904</t>
  </si>
  <si>
    <t>Derechos de exámen</t>
  </si>
  <si>
    <t>39905</t>
  </si>
  <si>
    <t>INDEMNIZACIONES</t>
  </si>
  <si>
    <t>39906</t>
  </si>
  <si>
    <t>COMPENSACIÓN GASTOS DE NÓMINA</t>
  </si>
  <si>
    <t>39907</t>
  </si>
  <si>
    <t>Compensación suministros Cúpula del Milenio</t>
  </si>
  <si>
    <t>39910</t>
  </si>
  <si>
    <t>Ingresos por publicidad en pantallas</t>
  </si>
  <si>
    <t>42010</t>
  </si>
  <si>
    <t>Fondo Complementario de Financiación.</t>
  </si>
  <si>
    <t>42020</t>
  </si>
  <si>
    <t>LIQUID.FONDO COMPL.FINANC.EJERCICIOS ANTERIORES</t>
  </si>
  <si>
    <t>42021</t>
  </si>
  <si>
    <t>BONIFICACION PVP PRODUCTOS ENERGETICOS RD LEY 6/2022</t>
  </si>
  <si>
    <t>42090</t>
  </si>
  <si>
    <t>Subvención para el transporte público</t>
  </si>
  <si>
    <t>42092</t>
  </si>
  <si>
    <t>Mº DE IGUALDAD.- PACTO DE ESTADO CONTRA VIOLENCIA DE GÉNERO</t>
  </si>
  <si>
    <t>42093</t>
  </si>
  <si>
    <t>Subvención Mº Sanidad. Juntas Arbitrales de Consumo</t>
  </si>
  <si>
    <t>42094</t>
  </si>
  <si>
    <t>MINIST.TRANSP.MOVILIDAD Y AGENDA URBANA. SUBV.AGENDA URBANA</t>
  </si>
  <si>
    <t>42096</t>
  </si>
  <si>
    <t>SUBV.CONTRATACION AGENTE LOCAL DE INNOVACION AÑO 2022</t>
  </si>
  <si>
    <t>42191</t>
  </si>
  <si>
    <t>INE.- Actualización Censo Electoral</t>
  </si>
  <si>
    <t>42200</t>
  </si>
  <si>
    <t>De fundaciones estatales.FUNDAC., PLURALISMO Y CONVIVENCIA</t>
  </si>
  <si>
    <t>45001</t>
  </si>
  <si>
    <t>JCYL.- SAD - ATENCIÓN A MENORES Y FAMILIAS CON CARGAS (A.M.)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</si>
  <si>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</si>
  <si>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</si>
  <si>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</si>
  <si>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</si>
  <si>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</si>
  <si>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</si>
  <si>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</si>
  <si>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Junta CyL: Apoyo a familias</t>
  </si>
  <si>
    <t>45006</t>
  </si>
  <si>
    <t>Junta CyL: Apoyo a inmigrantes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</si>
  <si>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</si>
  <si>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</si>
  <si>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</si>
  <si>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</si>
  <si>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</si>
  <si>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</si>
  <si>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</si>
  <si>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</si>
  <si>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</si>
  <si>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</si>
  <si>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</si>
  <si>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</si>
  <si>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</si>
  <si>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Junta CyL: Atención a la Dependencia (EPAP)</t>
  </si>
  <si>
    <t>45018</t>
  </si>
  <si>
    <t>Junta CyL: cursos de formación a cuidadores</t>
  </si>
  <si>
    <t>45034</t>
  </si>
  <si>
    <t>JCYL- Igualdad de oportunidades</t>
  </si>
  <si>
    <t>45060</t>
  </si>
  <si>
    <t>Junta CyL: prevención drogodependencia</t>
  </si>
  <si>
    <t>45081</t>
  </si>
  <si>
    <t>Junta CyL: comedor transeuntes</t>
  </si>
  <si>
    <t>45082</t>
  </si>
  <si>
    <t>Junta CyL: Centros de personas mayores</t>
  </si>
  <si>
    <t>45083</t>
  </si>
  <si>
    <t>Aportación Junta CyL: Fondo participación tributos Comunidad</t>
  </si>
  <si>
    <t>45084</t>
  </si>
  <si>
    <t>Junta CyL: Participación tributos comunidad (incondicionada)</t>
  </si>
  <si>
    <t>45152</t>
  </si>
  <si>
    <t>EXCYL-Contrat.desempl.Percep.R.G.de Ciudadanía</t>
  </si>
  <si>
    <t>45155</t>
  </si>
  <si>
    <t>ECYL. Programa mixto: parques y jardines II</t>
  </si>
  <si>
    <t>45156</t>
  </si>
  <si>
    <t>ECYL: programa mixto Valladolid Cuida IV</t>
  </si>
  <si>
    <t>45157</t>
  </si>
  <si>
    <t>ECYL: programa mixto Pintura III</t>
  </si>
  <si>
    <t>45159</t>
  </si>
  <si>
    <t>SUBV. ECYL.-COVEL-2020</t>
  </si>
  <si>
    <t>45160</t>
  </si>
  <si>
    <t>ECYL.- CONTRAT.AGENTES DE IGUALDAD DE OPORTUNIDADES</t>
  </si>
  <si>
    <t>45161</t>
  </si>
  <si>
    <t>ECYL. Programa mixto: parques y jardines III</t>
  </si>
  <si>
    <t>45162</t>
  </si>
  <si>
    <t>ECYL: programa mixto Valladolid Cuida V</t>
  </si>
  <si>
    <t>45163</t>
  </si>
  <si>
    <t>ECYL: programa mixto Pintura IV</t>
  </si>
  <si>
    <t>46301</t>
  </si>
  <si>
    <t>APORTACION FUNCIONES INTERVENTOR MANCOMUNIDAD</t>
  </si>
  <si>
    <t>46607</t>
  </si>
  <si>
    <t>FEMP.- PROGRAMA EDUCACIÓN SALUD</t>
  </si>
  <si>
    <t>49012</t>
  </si>
  <si>
    <t>Proyecto CENCYL+</t>
  </si>
  <si>
    <t>49014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</si>
  <si>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</si>
  <si>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</si>
  <si>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</si>
  <si>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</si>
  <si>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</si>
  <si>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</si>
  <si>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</si>
  <si>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49115</t>
  </si>
  <si>
    <t>Subvención CENCYL-Ciudades Verdes</t>
  </si>
  <si>
    <t>49117</t>
  </si>
  <si>
    <t>Subvención CIRCULAR LABS</t>
  </si>
  <si>
    <t>49703</t>
  </si>
  <si>
    <t>Proyecto URBAN GREEN UP</t>
  </si>
  <si>
    <t>49750</t>
  </si>
  <si>
    <t>Otras transf. Unión Europea. Fdos. MRR (Mº T.M.y Agenda Urb)</t>
  </si>
  <si>
    <t>49751</t>
  </si>
  <si>
    <t>Otras transf.Unión Europea. Fdos. MRR (Mº I., Comercio y T.)</t>
  </si>
  <si>
    <t>49752</t>
  </si>
  <si>
    <t>Otras transf. UE Fdos. MRR.- Mº Trabajo y Economía Social</t>
  </si>
  <si>
    <t>52000</t>
  </si>
  <si>
    <t>Intereses de cuentas corrientes</t>
  </si>
  <si>
    <t>52010</t>
  </si>
  <si>
    <t>Rendimientos financieros Sector 16 Santos Pilarica</t>
  </si>
  <si>
    <t>53400</t>
  </si>
  <si>
    <t>De soc y entidades dependientes de las entidades locales.</t>
  </si>
  <si>
    <t>53700</t>
  </si>
  <si>
    <t>Dividendos y participación beneficios de empresas privadas</t>
  </si>
  <si>
    <t>54100</t>
  </si>
  <si>
    <t>Arrendamientos de fincas urbanas.</t>
  </si>
  <si>
    <t>54101</t>
  </si>
  <si>
    <t>ARRENDAMIENTO CUPULA DEL MILENIO</t>
  </si>
  <si>
    <t>549</t>
  </si>
  <si>
    <t>Otras rentas de bienes inmuebles.</t>
  </si>
  <si>
    <t>55000</t>
  </si>
  <si>
    <t>Concesiones admtivas con contraprestación periódica</t>
  </si>
  <si>
    <t>55400</t>
  </si>
  <si>
    <t>Producto de explotaciones forestales.</t>
  </si>
  <si>
    <t>55900</t>
  </si>
  <si>
    <t>OTRAS CONCESIONES Y APROVECHAMIENTOS</t>
  </si>
  <si>
    <t>59900</t>
  </si>
  <si>
    <t>Otros ingresos patrimoniales.</t>
  </si>
  <si>
    <t>59901</t>
  </si>
  <si>
    <t>Ingresos por publicidad en vallas y marquesinas</t>
  </si>
  <si>
    <t>60301</t>
  </si>
  <si>
    <t>Patrimonio público del suelo.</t>
  </si>
  <si>
    <t>60302</t>
  </si>
  <si>
    <t>P.P. SECTOR 37</t>
  </si>
  <si>
    <t>60303</t>
  </si>
  <si>
    <t>P.P. SECTOR 16 SANTOS PILARICA</t>
  </si>
  <si>
    <t>60900</t>
  </si>
  <si>
    <t>Otros terrenos.</t>
  </si>
  <si>
    <t>68000</t>
  </si>
  <si>
    <t>REINTEGRO EJERCICIOS CERRADOS</t>
  </si>
  <si>
    <t>68001</t>
  </si>
  <si>
    <t>REINTEGRO EJERCICIOS CERRADOS SECTOR 44 INDUSTRIAL JALON</t>
  </si>
  <si>
    <t>72300</t>
  </si>
  <si>
    <t>Transf. de capital de sociedades mercantiles estatale</t>
  </si>
  <si>
    <t>75002</t>
  </si>
  <si>
    <t>JCYL- Fondos Transform. Digital Servicios Sociales</t>
  </si>
  <si>
    <t>75063</t>
  </si>
  <si>
    <t>JUNTA CYL. PLAN VIVIENDAS AVENIDA DE BURGOS</t>
  </si>
  <si>
    <t>77000</t>
  </si>
  <si>
    <t>Aportaciones empresas Asociación Amigos Catedral</t>
  </si>
  <si>
    <t>79703</t>
  </si>
  <si>
    <t>79709</t>
  </si>
  <si>
    <t>79710</t>
  </si>
  <si>
    <t>79750</t>
  </si>
  <si>
    <t>79751</t>
  </si>
  <si>
    <t>79752</t>
  </si>
  <si>
    <t>79753</t>
  </si>
  <si>
    <t>79754</t>
  </si>
  <si>
    <t>Otras Transf. UE Fdos. MRR. Área de Movilidad</t>
  </si>
  <si>
    <t>79755</t>
  </si>
  <si>
    <t>Transf. UE. Fdos. MRR: Ciudades Conectadas Mº T., Movilidad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</si>
  <si>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</si>
  <si>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</si>
  <si>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</si>
  <si>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</si>
  <si>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</si>
  <si>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</si>
  <si>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</si>
  <si>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</si>
  <si>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</si>
  <si>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REINTG.DE OBRAS POR CUENTA DE PARTICULARES</t>
  </si>
  <si>
    <t>83101</t>
  </si>
  <si>
    <t>Reintegros de préstamos al personal</t>
  </si>
  <si>
    <t>83103</t>
  </si>
  <si>
    <t>REINTG.ANTC.GASTOS ASOC.IND.MERCADO DEL VAL</t>
  </si>
  <si>
    <t>87000</t>
  </si>
  <si>
    <t>Para gastos generales.</t>
  </si>
  <si>
    <t>87010</t>
  </si>
  <si>
    <t>Para gastos con financiación afectada.</t>
  </si>
  <si>
    <t>91300</t>
  </si>
  <si>
    <t>Préstam recibidos a l/p de entes de fuera del sector público</t>
  </si>
  <si>
    <t>45035</t>
  </si>
  <si>
    <t>JCYL.- SUBV.ESCOLARIZ.GRATUITA EDUC.INFANTIL 2022-2023</t>
  </si>
  <si>
    <t>45080</t>
  </si>
  <si>
    <t>JCYL.- AYUDAS PARA REACTIVAR EL COMERCIO MINORISTA</t>
  </si>
  <si>
    <t>49710</t>
  </si>
  <si>
    <t>FONDOS UE URBANE HORIZONTE EUROPA</t>
  </si>
  <si>
    <t>49116</t>
  </si>
  <si>
    <t>Subvención INDNATUR. FDOS. INTERREG</t>
  </si>
  <si>
    <t>79116</t>
  </si>
  <si>
    <t>Subvención INDNATUR. FDS.INTERREG</t>
  </si>
  <si>
    <t>Otras transf. UE Fdos. MRR  (JCYL) Serv. Sociales</t>
  </si>
  <si>
    <t>Otras transf.UE. Fdos. MRR (Mº I., Comercio y T.)  Mercados</t>
  </si>
  <si>
    <t>Transf. UE. Fds. MRR:  Área de Medio Ambiente</t>
  </si>
  <si>
    <t>Transf. UE. Fondos MRR. Mº Polít.Terr. Área de Planificación</t>
  </si>
  <si>
    <t>42001</t>
  </si>
  <si>
    <t>DOTAC.ADICIONAL FINANCIACION EE.LL.SALDOS NEGAT.LIQ.2020</t>
  </si>
  <si>
    <t>42091</t>
  </si>
  <si>
    <t>Mº Interior: Plan prevención sobre drogas</t>
  </si>
  <si>
    <t>45089</t>
  </si>
  <si>
    <t>JCYL Programa Educación Ambiental</t>
  </si>
  <si>
    <t>46300</t>
  </si>
  <si>
    <t>MANCOMUNIDAD MPAL. TIERRAS DE VALLADOLID</t>
  </si>
  <si>
    <t>49753</t>
  </si>
  <si>
    <t>FONDOS MRR.- Mº TRANS.ECOLÓGICA A.MEDIO AMBIENTE</t>
  </si>
  <si>
    <t>39902</t>
  </si>
  <si>
    <t>Ingresos Centro de Formación</t>
  </si>
  <si>
    <t>45164</t>
  </si>
  <si>
    <t>ECYL.- PROGRAMA JOVEL 2022</t>
  </si>
  <si>
    <t>45165</t>
  </si>
  <si>
    <t>ECYL.- PROGRAMA QUINTEL 2022</t>
  </si>
  <si>
    <t>45166</t>
  </si>
  <si>
    <t>ECYL.- PROGRAMA MAYEL 2022</t>
  </si>
  <si>
    <t>49711</t>
  </si>
  <si>
    <t>FONDOS UE  AEROSOLFD</t>
  </si>
  <si>
    <t>75084</t>
  </si>
  <si>
    <t>JCYL- Fondo de Cooperación Local INVERSIONES</t>
  </si>
  <si>
    <t>45141</t>
  </si>
  <si>
    <t>ECYL - Programa mixto parques y jardines 2019</t>
  </si>
  <si>
    <t>75087</t>
  </si>
  <si>
    <t>Subvención Junta CyL FCL Inversiones</t>
  </si>
  <si>
    <t>79701</t>
  </si>
  <si>
    <t>Otras transferencias de la Unión Europea.REMOURBAN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</si>
</sst>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3" fillId="0" borderId="1" applyNumberFormat="0" applyFill="0" applyAlignment="0" applyProtection="0"/>
    <xf numFmtId="0" fontId="1" fillId="0" borderId="0"/>
  </cellStyleXfs>
  <cellXfs count="35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1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Font="1" applyAlignment="1">
      <alignment vertical="center"/>
    </xf>
    <xf numFmtId="10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" fontId="5" fillId="0" borderId="0" xfId="1" applyNumberFormat="1" applyFont="1"/>
    <xf numFmtId="49" fontId="5" fillId="0" borderId="0" xfId="1" applyNumberFormat="1" applyFont="1"/>
    <xf numFmtId="4" fontId="5" fillId="0" borderId="0" xfId="1" applyNumberFormat="1" applyFont="1"/>
    <xf numFmtId="4" fontId="5" fillId="0" borderId="0" xfId="0" applyNumberFormat="1" applyFont="1" applyFill="1" applyBorder="1" applyAlignment="1" applyProtection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vertical="center"/>
    </xf>
    <xf numFmtId="21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1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1" fontId="8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0" fontId="8" fillId="2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Border="1" applyAlignment="1" applyProtection="1"/>
    <xf numFmtId="10" fontId="7" fillId="0" borderId="0" xfId="0" applyNumberFormat="1" applyFont="1" applyAlignment="1">
      <alignment horizontal="right" vertical="center"/>
    </xf>
    <xf numFmtId="10" fontId="8" fillId="0" borderId="0" xfId="0" applyNumberFormat="1" applyFont="1" applyAlignment="1">
      <alignment horizontal="right" vertical="center"/>
    </xf>
    <xf numFmtId="1" fontId="7" fillId="0" borderId="0" xfId="1" applyNumberFormat="1" applyFont="1"/>
    <xf numFmtId="4" fontId="8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1" fontId="6" fillId="0" borderId="0" xfId="4" applyNumberFormat="1" applyFont="1"/>
    <xf numFmtId="49" fontId="6" fillId="0" borderId="0" xfId="4" applyNumberFormat="1" applyFont="1"/>
    <xf numFmtId="4" fontId="6" fillId="0" borderId="0" xfId="4" applyNumberFormat="1" applyFont="1"/>
  </cellXfs>
  <cellStyles count="5">
    <cellStyle name="Buena" xfId="2"/>
    <cellStyle name="Normal" xfId="0" builtinId="0"/>
    <cellStyle name="Normal_EJECUCIÓN INGRESOS" xfId="1"/>
    <cellStyle name="Normal_EJECUCIÓN INGRESOS 31 DIC 22" xfId="4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tabSelected="1" view="pageLayout" zoomScaleNormal="85" workbookViewId="0"/>
  </sheetViews>
  <sheetFormatPr baseColWidth="10" defaultColWidth="11.42578125" defaultRowHeight="12.75" x14ac:dyDescent="0.2"/>
  <cols>
    <col min="1" max="1" width="10.28515625" style="1" customWidth="1"/>
    <col min="2" max="2" width="6.85546875" style="1" customWidth="1"/>
    <col min="3" max="3" width="5.7109375" style="1" customWidth="1"/>
    <col min="4" max="4" width="8.42578125" style="1" customWidth="1"/>
    <col min="5" max="5" width="56.28515625" style="3" customWidth="1"/>
    <col min="6" max="7" width="14.85546875" style="1" customWidth="1"/>
    <col min="8" max="8" width="14.7109375" style="1" customWidth="1"/>
    <col min="9" max="9" width="14.42578125" style="1" customWidth="1"/>
    <col min="10" max="10" width="13.85546875" style="1" customWidth="1"/>
    <col min="11" max="11" width="13.5703125" style="1" customWidth="1"/>
    <col min="12" max="12" width="13.85546875" style="1" customWidth="1"/>
    <col min="13" max="13" width="13.5703125" style="1" customWidth="1"/>
    <col min="14" max="14" width="13" style="2" customWidth="1"/>
    <col min="15" max="15" width="13.5703125" style="1" customWidth="1"/>
    <col min="16" max="16" width="14.140625" style="1" customWidth="1"/>
    <col min="17" max="16384" width="11.42578125" style="1"/>
  </cols>
  <sheetData>
    <row r="1" spans="1:16" s="16" customFormat="1" x14ac:dyDescent="0.2">
      <c r="A1" s="12" t="s">
        <v>0</v>
      </c>
      <c r="B1" s="12"/>
      <c r="C1" s="12"/>
      <c r="D1" s="12"/>
      <c r="E1" s="13"/>
      <c r="F1" s="14"/>
      <c r="G1" s="15"/>
      <c r="N1" s="17"/>
    </row>
    <row r="2" spans="1:16" s="16" customFormat="1" x14ac:dyDescent="0.2">
      <c r="A2" s="12" t="s">
        <v>1</v>
      </c>
      <c r="B2" s="12"/>
      <c r="C2" s="12"/>
      <c r="D2" s="12"/>
      <c r="E2" s="18"/>
      <c r="F2" s="19">
        <v>2022</v>
      </c>
      <c r="G2" s="20"/>
      <c r="N2" s="17"/>
    </row>
    <row r="3" spans="1:16" s="16" customFormat="1" x14ac:dyDescent="0.2">
      <c r="A3" s="21" t="s">
        <v>15</v>
      </c>
      <c r="B3" s="21"/>
      <c r="C3" s="21"/>
      <c r="D3" s="21"/>
      <c r="E3" s="18"/>
      <c r="F3" s="22">
        <v>44926</v>
      </c>
      <c r="G3" s="11"/>
      <c r="N3" s="17"/>
    </row>
    <row r="4" spans="1:16" s="16" customFormat="1" x14ac:dyDescent="0.2">
      <c r="E4" s="18"/>
      <c r="N4" s="17"/>
    </row>
    <row r="5" spans="1:16" s="26" customFormat="1" ht="36" customHeight="1" x14ac:dyDescent="0.2">
      <c r="A5" s="23" t="s">
        <v>2</v>
      </c>
      <c r="B5" s="23" t="s">
        <v>16</v>
      </c>
      <c r="C5" s="23" t="s">
        <v>17</v>
      </c>
      <c r="D5" s="23" t="s">
        <v>18</v>
      </c>
      <c r="E5" s="24" t="s">
        <v>3</v>
      </c>
      <c r="F5" s="24" t="s">
        <v>4</v>
      </c>
      <c r="G5" s="23" t="s">
        <v>5</v>
      </c>
      <c r="H5" s="24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11</v>
      </c>
      <c r="N5" s="25" t="s">
        <v>12</v>
      </c>
      <c r="O5" s="24" t="s">
        <v>13</v>
      </c>
      <c r="P5" s="24" t="s">
        <v>14</v>
      </c>
    </row>
    <row r="6" spans="1:16" x14ac:dyDescent="0.2">
      <c r="A6" s="32" t="s">
        <v>23</v>
      </c>
      <c r="B6" s="11" t="str">
        <f>LEFT(A6,1)</f>
        <v>1</v>
      </c>
      <c r="C6" s="11" t="str">
        <f>LEFT(A6,2)</f>
        <v>10</v>
      </c>
      <c r="D6" s="11" t="str">
        <f>LEFT(A6,3)</f>
        <v>100</v>
      </c>
      <c r="E6" s="33" t="s">
        <v>24</v>
      </c>
      <c r="F6" s="34">
        <v>9142410</v>
      </c>
      <c r="G6" s="34">
        <v>0</v>
      </c>
      <c r="H6" s="34">
        <v>9142410</v>
      </c>
      <c r="I6" s="34">
        <v>9831568.3300000001</v>
      </c>
      <c r="J6" s="27">
        <f>IF(H6=0," ",I6/H6)</f>
        <v>1.0753803789154064</v>
      </c>
      <c r="K6" s="34">
        <v>9883866.25</v>
      </c>
      <c r="L6" s="34">
        <v>52297.919999999998</v>
      </c>
      <c r="M6" s="34">
        <v>9831568.3300000001</v>
      </c>
      <c r="N6" s="27">
        <f>IF(I6=0," ",M6/I6)</f>
        <v>1</v>
      </c>
      <c r="O6" s="34">
        <v>0</v>
      </c>
      <c r="P6" s="31">
        <f t="shared" ref="P6:P86" si="0">I6-H6</f>
        <v>689158.33000000007</v>
      </c>
    </row>
    <row r="7" spans="1:16" x14ac:dyDescent="0.2">
      <c r="A7" s="32" t="s">
        <v>25</v>
      </c>
      <c r="B7" s="11" t="str">
        <f t="shared" ref="B7:B23" si="1">LEFT(A7,1)</f>
        <v>1</v>
      </c>
      <c r="C7" s="11" t="str">
        <f t="shared" ref="C7:C23" si="2">LEFT(A7,2)</f>
        <v>11</v>
      </c>
      <c r="D7" s="11" t="str">
        <f t="shared" ref="D7:D23" si="3">LEFT(A7,3)</f>
        <v>112</v>
      </c>
      <c r="E7" s="33" t="s">
        <v>26</v>
      </c>
      <c r="F7" s="34">
        <v>330000</v>
      </c>
      <c r="G7" s="34">
        <v>0</v>
      </c>
      <c r="H7" s="34">
        <v>330000</v>
      </c>
      <c r="I7" s="34">
        <v>313499.86</v>
      </c>
      <c r="J7" s="27">
        <f t="shared" ref="J7:J25" si="4">IF(H7=0," ",I7/H7)</f>
        <v>0.94999957575757576</v>
      </c>
      <c r="K7" s="34">
        <v>287324.02</v>
      </c>
      <c r="L7" s="34">
        <v>0.28000000000000003</v>
      </c>
      <c r="M7" s="34">
        <v>287323.74</v>
      </c>
      <c r="N7" s="27">
        <f t="shared" ref="N7:N26" si="5">IF(I7=0," ",M7/I7)</f>
        <v>0.91650356717862647</v>
      </c>
      <c r="O7" s="34">
        <v>26176.12</v>
      </c>
      <c r="P7" s="31">
        <f t="shared" si="0"/>
        <v>-16500.140000000014</v>
      </c>
    </row>
    <row r="8" spans="1:16" x14ac:dyDescent="0.2">
      <c r="A8" s="32" t="s">
        <v>27</v>
      </c>
      <c r="B8" s="11" t="str">
        <f t="shared" si="1"/>
        <v>1</v>
      </c>
      <c r="C8" s="11" t="str">
        <f t="shared" si="2"/>
        <v>11</v>
      </c>
      <c r="D8" s="11" t="str">
        <f t="shared" si="3"/>
        <v>113</v>
      </c>
      <c r="E8" s="33" t="s">
        <v>28</v>
      </c>
      <c r="F8" s="34">
        <v>74000000</v>
      </c>
      <c r="G8" s="34">
        <v>0</v>
      </c>
      <c r="H8" s="34">
        <v>74000000</v>
      </c>
      <c r="I8" s="34">
        <v>73294395.019999996</v>
      </c>
      <c r="J8" s="27">
        <f t="shared" si="4"/>
        <v>0.99046479756756756</v>
      </c>
      <c r="K8" s="34">
        <v>71396768.219999999</v>
      </c>
      <c r="L8" s="34">
        <v>183245.54</v>
      </c>
      <c r="M8" s="34">
        <v>71213522.680000007</v>
      </c>
      <c r="N8" s="27">
        <f t="shared" si="5"/>
        <v>0.97160939333175234</v>
      </c>
      <c r="O8" s="34">
        <v>2080872.34</v>
      </c>
      <c r="P8" s="31">
        <f t="shared" si="0"/>
        <v>-705604.98000000417</v>
      </c>
    </row>
    <row r="9" spans="1:16" x14ac:dyDescent="0.2">
      <c r="A9" s="32" t="s">
        <v>29</v>
      </c>
      <c r="B9" s="11" t="str">
        <f t="shared" si="1"/>
        <v>1</v>
      </c>
      <c r="C9" s="11" t="str">
        <f t="shared" si="2"/>
        <v>11</v>
      </c>
      <c r="D9" s="11" t="str">
        <f t="shared" si="3"/>
        <v>114</v>
      </c>
      <c r="E9" s="33" t="s">
        <v>30</v>
      </c>
      <c r="F9" s="34">
        <v>0</v>
      </c>
      <c r="G9" s="34">
        <v>0</v>
      </c>
      <c r="H9" s="34">
        <v>0</v>
      </c>
      <c r="I9" s="34">
        <v>22195.03</v>
      </c>
      <c r="J9" s="27" t="str">
        <f t="shared" si="4"/>
        <v xml:space="preserve"> </v>
      </c>
      <c r="K9" s="34">
        <v>22195.03</v>
      </c>
      <c r="L9" s="34">
        <v>0</v>
      </c>
      <c r="M9" s="34">
        <v>22195.03</v>
      </c>
      <c r="N9" s="27">
        <f t="shared" si="5"/>
        <v>1</v>
      </c>
      <c r="O9" s="34">
        <v>0</v>
      </c>
      <c r="P9" s="31">
        <f t="shared" si="0"/>
        <v>22195.03</v>
      </c>
    </row>
    <row r="10" spans="1:16" x14ac:dyDescent="0.2">
      <c r="A10" s="32" t="s">
        <v>31</v>
      </c>
      <c r="B10" s="11" t="str">
        <f t="shared" si="1"/>
        <v>1</v>
      </c>
      <c r="C10" s="11" t="str">
        <f t="shared" si="2"/>
        <v>11</v>
      </c>
      <c r="D10" s="11" t="str">
        <f t="shared" si="3"/>
        <v>115</v>
      </c>
      <c r="E10" s="33" t="s">
        <v>32</v>
      </c>
      <c r="F10" s="34">
        <v>16000000</v>
      </c>
      <c r="G10" s="34">
        <v>0</v>
      </c>
      <c r="H10" s="34">
        <v>16000000</v>
      </c>
      <c r="I10" s="34">
        <v>15467980.949999999</v>
      </c>
      <c r="J10" s="27">
        <f t="shared" si="4"/>
        <v>0.96674880937499996</v>
      </c>
      <c r="K10" s="34">
        <v>14098034.23</v>
      </c>
      <c r="L10" s="34">
        <v>52089.760000000002</v>
      </c>
      <c r="M10" s="34">
        <v>14045944.470000001</v>
      </c>
      <c r="N10" s="27">
        <f t="shared" si="5"/>
        <v>0.9080657983354965</v>
      </c>
      <c r="O10" s="34">
        <v>1422036.48</v>
      </c>
      <c r="P10" s="31">
        <f t="shared" si="0"/>
        <v>-532019.05000000075</v>
      </c>
    </row>
    <row r="11" spans="1:16" x14ac:dyDescent="0.2">
      <c r="A11" s="32" t="s">
        <v>33</v>
      </c>
      <c r="B11" s="11" t="str">
        <f t="shared" si="1"/>
        <v>1</v>
      </c>
      <c r="C11" s="11" t="str">
        <f t="shared" si="2"/>
        <v>11</v>
      </c>
      <c r="D11" s="11" t="str">
        <f t="shared" si="3"/>
        <v>116</v>
      </c>
      <c r="E11" s="33" t="s">
        <v>34</v>
      </c>
      <c r="F11" s="34">
        <v>0</v>
      </c>
      <c r="G11" s="34">
        <v>0</v>
      </c>
      <c r="H11" s="34">
        <v>0</v>
      </c>
      <c r="I11" s="34">
        <v>1871141.6</v>
      </c>
      <c r="J11" s="27" t="str">
        <f t="shared" si="4"/>
        <v xml:space="preserve"> </v>
      </c>
      <c r="K11" s="34">
        <v>5111806.7</v>
      </c>
      <c r="L11" s="34">
        <v>3240665.1</v>
      </c>
      <c r="M11" s="34">
        <v>1871141.6</v>
      </c>
      <c r="N11" s="27">
        <f t="shared" si="5"/>
        <v>1</v>
      </c>
      <c r="O11" s="34">
        <v>0</v>
      </c>
      <c r="P11" s="31">
        <f t="shared" si="0"/>
        <v>1871141.6</v>
      </c>
    </row>
    <row r="12" spans="1:16" x14ac:dyDescent="0.2">
      <c r="A12" s="32" t="s">
        <v>35</v>
      </c>
      <c r="B12" s="11" t="str">
        <f t="shared" si="1"/>
        <v>1</v>
      </c>
      <c r="C12" s="11" t="str">
        <f t="shared" si="2"/>
        <v>13</v>
      </c>
      <c r="D12" s="11" t="str">
        <f t="shared" si="3"/>
        <v>130</v>
      </c>
      <c r="E12" s="33" t="s">
        <v>36</v>
      </c>
      <c r="F12" s="34">
        <v>11700000</v>
      </c>
      <c r="G12" s="34">
        <v>0</v>
      </c>
      <c r="H12" s="34">
        <v>11700000</v>
      </c>
      <c r="I12" s="34">
        <v>10532551.93</v>
      </c>
      <c r="J12" s="27">
        <f t="shared" si="4"/>
        <v>0.90021811367521365</v>
      </c>
      <c r="K12" s="34">
        <v>10286113.33</v>
      </c>
      <c r="L12" s="34">
        <v>421403.17</v>
      </c>
      <c r="M12" s="34">
        <v>9864710.1600000001</v>
      </c>
      <c r="N12" s="27">
        <f t="shared" si="5"/>
        <v>0.93659259651046411</v>
      </c>
      <c r="O12" s="34">
        <v>667841.77</v>
      </c>
      <c r="P12" s="31">
        <f t="shared" si="0"/>
        <v>-1167448.0700000003</v>
      </c>
    </row>
    <row r="13" spans="1:16" x14ac:dyDescent="0.2">
      <c r="A13" s="32" t="s">
        <v>37</v>
      </c>
      <c r="B13" s="11" t="str">
        <f t="shared" si="1"/>
        <v>2</v>
      </c>
      <c r="C13" s="11" t="str">
        <f t="shared" si="2"/>
        <v>21</v>
      </c>
      <c r="D13" s="11" t="str">
        <f t="shared" si="3"/>
        <v>210</v>
      </c>
      <c r="E13" s="33" t="s">
        <v>38</v>
      </c>
      <c r="F13" s="34">
        <v>6789590</v>
      </c>
      <c r="G13" s="34">
        <v>0</v>
      </c>
      <c r="H13" s="34">
        <v>6789590</v>
      </c>
      <c r="I13" s="34">
        <v>4689620.99</v>
      </c>
      <c r="J13" s="27">
        <f t="shared" si="4"/>
        <v>0.69070753756854242</v>
      </c>
      <c r="K13" s="34">
        <v>6789173.2800000003</v>
      </c>
      <c r="L13" s="34">
        <v>2099552.29</v>
      </c>
      <c r="M13" s="34">
        <v>4689620.99</v>
      </c>
      <c r="N13" s="27">
        <f t="shared" si="5"/>
        <v>1</v>
      </c>
      <c r="O13" s="34">
        <v>0</v>
      </c>
      <c r="P13" s="31">
        <f t="shared" si="0"/>
        <v>-2099969.0099999998</v>
      </c>
    </row>
    <row r="14" spans="1:16" x14ac:dyDescent="0.2">
      <c r="A14" s="32" t="s">
        <v>39</v>
      </c>
      <c r="B14" s="11" t="str">
        <f t="shared" si="1"/>
        <v>2</v>
      </c>
      <c r="C14" s="11" t="str">
        <f t="shared" si="2"/>
        <v>22</v>
      </c>
      <c r="D14" s="11" t="str">
        <f t="shared" si="3"/>
        <v>220</v>
      </c>
      <c r="E14" s="33" t="s">
        <v>40</v>
      </c>
      <c r="F14" s="34">
        <v>90200</v>
      </c>
      <c r="G14" s="34">
        <v>0</v>
      </c>
      <c r="H14" s="34">
        <v>90200</v>
      </c>
      <c r="I14" s="34">
        <v>50507.89</v>
      </c>
      <c r="J14" s="27">
        <f t="shared" si="4"/>
        <v>0.55995443458980043</v>
      </c>
      <c r="K14" s="34">
        <v>90196.56</v>
      </c>
      <c r="L14" s="34">
        <v>39688.67</v>
      </c>
      <c r="M14" s="34">
        <v>50507.89</v>
      </c>
      <c r="N14" s="27">
        <f t="shared" si="5"/>
        <v>1</v>
      </c>
      <c r="O14" s="34">
        <v>0</v>
      </c>
      <c r="P14" s="31">
        <f t="shared" si="0"/>
        <v>-39692.11</v>
      </c>
    </row>
    <row r="15" spans="1:16" x14ac:dyDescent="0.2">
      <c r="A15" s="32" t="s">
        <v>41</v>
      </c>
      <c r="B15" s="11" t="str">
        <f t="shared" si="1"/>
        <v>2</v>
      </c>
      <c r="C15" s="11" t="str">
        <f t="shared" si="2"/>
        <v>22</v>
      </c>
      <c r="D15" s="11" t="str">
        <f t="shared" si="3"/>
        <v>220</v>
      </c>
      <c r="E15" s="33" t="s">
        <v>42</v>
      </c>
      <c r="F15" s="34">
        <v>34110</v>
      </c>
      <c r="G15" s="34">
        <v>0</v>
      </c>
      <c r="H15" s="34">
        <v>34110</v>
      </c>
      <c r="I15" s="34">
        <v>27805.88</v>
      </c>
      <c r="J15" s="27">
        <f t="shared" si="4"/>
        <v>0.81518264438581067</v>
      </c>
      <c r="K15" s="34">
        <v>34108.199999999997</v>
      </c>
      <c r="L15" s="34">
        <v>6302.32</v>
      </c>
      <c r="M15" s="34">
        <v>27805.88</v>
      </c>
      <c r="N15" s="27">
        <f t="shared" si="5"/>
        <v>1</v>
      </c>
      <c r="O15" s="34">
        <v>0</v>
      </c>
      <c r="P15" s="31">
        <f t="shared" si="0"/>
        <v>-6304.119999999999</v>
      </c>
    </row>
    <row r="16" spans="1:16" x14ac:dyDescent="0.2">
      <c r="A16" s="32" t="s">
        <v>43</v>
      </c>
      <c r="B16" s="11" t="str">
        <f t="shared" si="1"/>
        <v>2</v>
      </c>
      <c r="C16" s="11" t="str">
        <f t="shared" si="2"/>
        <v>22</v>
      </c>
      <c r="D16" s="11" t="str">
        <f t="shared" si="3"/>
        <v>220</v>
      </c>
      <c r="E16" s="33" t="s">
        <v>44</v>
      </c>
      <c r="F16" s="34">
        <v>571330</v>
      </c>
      <c r="G16" s="34">
        <v>0</v>
      </c>
      <c r="H16" s="34">
        <v>571330</v>
      </c>
      <c r="I16" s="34">
        <v>553286.37</v>
      </c>
      <c r="J16" s="27">
        <f t="shared" si="4"/>
        <v>0.96841819963943776</v>
      </c>
      <c r="K16" s="34">
        <v>571332.36</v>
      </c>
      <c r="L16" s="34">
        <v>18045.990000000002</v>
      </c>
      <c r="M16" s="34">
        <v>553286.37</v>
      </c>
      <c r="N16" s="27">
        <f t="shared" si="5"/>
        <v>1</v>
      </c>
      <c r="O16" s="34">
        <v>0</v>
      </c>
      <c r="P16" s="31">
        <f t="shared" si="0"/>
        <v>-18043.630000000005</v>
      </c>
    </row>
    <row r="17" spans="1:16" x14ac:dyDescent="0.2">
      <c r="A17" s="32" t="s">
        <v>45</v>
      </c>
      <c r="B17" s="11" t="str">
        <f t="shared" si="1"/>
        <v>2</v>
      </c>
      <c r="C17" s="11" t="str">
        <f t="shared" si="2"/>
        <v>22</v>
      </c>
      <c r="D17" s="11" t="str">
        <f t="shared" si="3"/>
        <v>220</v>
      </c>
      <c r="E17" s="33" t="s">
        <v>46</v>
      </c>
      <c r="F17" s="34">
        <v>1713520</v>
      </c>
      <c r="G17" s="34">
        <v>0</v>
      </c>
      <c r="H17" s="34">
        <v>1713520</v>
      </c>
      <c r="I17" s="34">
        <v>980501.65</v>
      </c>
      <c r="J17" s="27">
        <f t="shared" si="4"/>
        <v>0.57221488514869978</v>
      </c>
      <c r="K17" s="34">
        <v>1713411.96</v>
      </c>
      <c r="L17" s="34">
        <v>732910.31</v>
      </c>
      <c r="M17" s="34">
        <v>980501.65</v>
      </c>
      <c r="N17" s="27">
        <f t="shared" si="5"/>
        <v>1</v>
      </c>
      <c r="O17" s="34">
        <v>0</v>
      </c>
      <c r="P17" s="31">
        <f t="shared" si="0"/>
        <v>-733018.35</v>
      </c>
    </row>
    <row r="18" spans="1:16" x14ac:dyDescent="0.2">
      <c r="A18" s="32" t="s">
        <v>47</v>
      </c>
      <c r="B18" s="11" t="str">
        <f t="shared" si="1"/>
        <v>2</v>
      </c>
      <c r="C18" s="11" t="str">
        <f t="shared" si="2"/>
        <v>22</v>
      </c>
      <c r="D18" s="11" t="str">
        <f t="shared" si="3"/>
        <v>220</v>
      </c>
      <c r="E18" s="33" t="s">
        <v>48</v>
      </c>
      <c r="F18" s="34">
        <v>2120</v>
      </c>
      <c r="G18" s="34">
        <v>0</v>
      </c>
      <c r="H18" s="34">
        <v>2120</v>
      </c>
      <c r="I18" s="34">
        <v>1681.07</v>
      </c>
      <c r="J18" s="27">
        <f t="shared" si="4"/>
        <v>0.79295754716981126</v>
      </c>
      <c r="K18" s="34">
        <v>2121.96</v>
      </c>
      <c r="L18" s="34">
        <v>440.89</v>
      </c>
      <c r="M18" s="34">
        <v>1681.07</v>
      </c>
      <c r="N18" s="27">
        <f t="shared" si="5"/>
        <v>1</v>
      </c>
      <c r="O18" s="34">
        <v>0</v>
      </c>
      <c r="P18" s="31">
        <f t="shared" si="0"/>
        <v>-438.93000000000006</v>
      </c>
    </row>
    <row r="19" spans="1:16" x14ac:dyDescent="0.2">
      <c r="A19" s="32" t="s">
        <v>49</v>
      </c>
      <c r="B19" s="11" t="str">
        <f t="shared" si="1"/>
        <v>2</v>
      </c>
      <c r="C19" s="11" t="str">
        <f t="shared" si="2"/>
        <v>29</v>
      </c>
      <c r="D19" s="11" t="str">
        <f t="shared" si="3"/>
        <v>290</v>
      </c>
      <c r="E19" s="33" t="s">
        <v>50</v>
      </c>
      <c r="F19" s="34">
        <v>5000000</v>
      </c>
      <c r="G19" s="34">
        <v>0</v>
      </c>
      <c r="H19" s="34">
        <v>5000000</v>
      </c>
      <c r="I19" s="34">
        <v>8910933.7799999993</v>
      </c>
      <c r="J19" s="27">
        <f t="shared" si="4"/>
        <v>1.7821867559999998</v>
      </c>
      <c r="K19" s="34">
        <v>9654618.7200000007</v>
      </c>
      <c r="L19" s="34">
        <v>1860648.68</v>
      </c>
      <c r="M19" s="34">
        <v>7793970.04</v>
      </c>
      <c r="N19" s="27">
        <f t="shared" si="5"/>
        <v>0.87465244747896675</v>
      </c>
      <c r="O19" s="34">
        <v>1116963.74</v>
      </c>
      <c r="P19" s="31">
        <f t="shared" si="0"/>
        <v>3910933.7799999993</v>
      </c>
    </row>
    <row r="20" spans="1:16" x14ac:dyDescent="0.2">
      <c r="A20" s="32" t="s">
        <v>51</v>
      </c>
      <c r="B20" s="11" t="str">
        <f t="shared" si="1"/>
        <v>3</v>
      </c>
      <c r="C20" s="11" t="str">
        <f t="shared" si="2"/>
        <v>31</v>
      </c>
      <c r="D20" s="11" t="str">
        <f t="shared" si="3"/>
        <v>319</v>
      </c>
      <c r="E20" s="33" t="s">
        <v>52</v>
      </c>
      <c r="F20" s="34">
        <v>40000</v>
      </c>
      <c r="G20" s="34">
        <v>0</v>
      </c>
      <c r="H20" s="34">
        <v>40000</v>
      </c>
      <c r="I20" s="34">
        <v>25132.49</v>
      </c>
      <c r="J20" s="27">
        <f t="shared" si="4"/>
        <v>0.62831225000000002</v>
      </c>
      <c r="K20" s="34">
        <v>15719.39</v>
      </c>
      <c r="L20" s="34">
        <v>0.51</v>
      </c>
      <c r="M20" s="34">
        <v>15718.88</v>
      </c>
      <c r="N20" s="27">
        <f t="shared" si="5"/>
        <v>0.62544061491718483</v>
      </c>
      <c r="O20" s="34">
        <v>9413.61</v>
      </c>
      <c r="P20" s="31">
        <f t="shared" si="0"/>
        <v>-14867.509999999998</v>
      </c>
    </row>
    <row r="21" spans="1:16" x14ac:dyDescent="0.2">
      <c r="A21" s="32" t="s">
        <v>53</v>
      </c>
      <c r="B21" s="11" t="str">
        <f t="shared" si="1"/>
        <v>3</v>
      </c>
      <c r="C21" s="11" t="str">
        <f t="shared" si="2"/>
        <v>32</v>
      </c>
      <c r="D21" s="11" t="str">
        <f t="shared" si="3"/>
        <v>321</v>
      </c>
      <c r="E21" s="33" t="s">
        <v>54</v>
      </c>
      <c r="F21" s="34">
        <v>3000000</v>
      </c>
      <c r="G21" s="34">
        <v>0</v>
      </c>
      <c r="H21" s="34">
        <v>3000000</v>
      </c>
      <c r="I21" s="34">
        <v>5990785.7000000002</v>
      </c>
      <c r="J21" s="27">
        <f t="shared" si="4"/>
        <v>1.9969285666666667</v>
      </c>
      <c r="K21" s="34">
        <v>5524350.9199999999</v>
      </c>
      <c r="L21" s="34">
        <v>23344.44</v>
      </c>
      <c r="M21" s="34">
        <v>5501006.4800000004</v>
      </c>
      <c r="N21" s="27">
        <f t="shared" si="5"/>
        <v>0.91824457683405369</v>
      </c>
      <c r="O21" s="34">
        <v>489779.22</v>
      </c>
      <c r="P21" s="31">
        <f t="shared" si="0"/>
        <v>2990785.7</v>
      </c>
    </row>
    <row r="22" spans="1:16" x14ac:dyDescent="0.2">
      <c r="A22" s="32" t="s">
        <v>55</v>
      </c>
      <c r="B22" s="11" t="str">
        <f t="shared" si="1"/>
        <v>3</v>
      </c>
      <c r="C22" s="11" t="str">
        <f t="shared" si="2"/>
        <v>32</v>
      </c>
      <c r="D22" s="11" t="str">
        <f t="shared" si="3"/>
        <v>323</v>
      </c>
      <c r="E22" s="33" t="s">
        <v>56</v>
      </c>
      <c r="F22" s="34">
        <v>170000</v>
      </c>
      <c r="G22" s="34">
        <v>0</v>
      </c>
      <c r="H22" s="34">
        <v>170000</v>
      </c>
      <c r="I22" s="34">
        <v>233821.81</v>
      </c>
      <c r="J22" s="27">
        <f t="shared" si="4"/>
        <v>1.3754224117647058</v>
      </c>
      <c r="K22" s="34">
        <v>248390.49</v>
      </c>
      <c r="L22" s="34">
        <v>14856.03</v>
      </c>
      <c r="M22" s="34">
        <v>233534.46</v>
      </c>
      <c r="N22" s="27">
        <f t="shared" si="5"/>
        <v>0.99877107272413979</v>
      </c>
      <c r="O22" s="34">
        <v>287.35000000000002</v>
      </c>
      <c r="P22" s="31">
        <f t="shared" si="0"/>
        <v>63821.81</v>
      </c>
    </row>
    <row r="23" spans="1:16" x14ac:dyDescent="0.2">
      <c r="A23" s="32" t="s">
        <v>57</v>
      </c>
      <c r="B23" s="11" t="str">
        <f t="shared" si="1"/>
        <v>3</v>
      </c>
      <c r="C23" s="11" t="str">
        <f t="shared" si="2"/>
        <v>32</v>
      </c>
      <c r="D23" s="11" t="str">
        <f t="shared" si="3"/>
        <v>325</v>
      </c>
      <c r="E23" s="33" t="s">
        <v>58</v>
      </c>
      <c r="F23" s="34">
        <v>120000</v>
      </c>
      <c r="G23" s="34">
        <v>0</v>
      </c>
      <c r="H23" s="34">
        <v>120000</v>
      </c>
      <c r="I23" s="34">
        <v>196368.28</v>
      </c>
      <c r="J23" s="27">
        <f t="shared" si="4"/>
        <v>1.6364023333333333</v>
      </c>
      <c r="K23" s="34">
        <v>179202.11</v>
      </c>
      <c r="L23" s="34">
        <v>746.83</v>
      </c>
      <c r="M23" s="34">
        <v>178455.28</v>
      </c>
      <c r="N23" s="27">
        <f t="shared" si="5"/>
        <v>0.90877854610734488</v>
      </c>
      <c r="O23" s="34">
        <v>17913</v>
      </c>
      <c r="P23" s="31">
        <f t="shared" si="0"/>
        <v>76368.28</v>
      </c>
    </row>
    <row r="24" spans="1:16" x14ac:dyDescent="0.2">
      <c r="A24" s="32" t="s">
        <v>59</v>
      </c>
      <c r="B24" s="11" t="str">
        <f t="shared" ref="B24:B42" si="6">LEFT(A24,1)</f>
        <v>3</v>
      </c>
      <c r="C24" s="11" t="str">
        <f t="shared" ref="C24:C42" si="7">LEFT(A24,2)</f>
        <v>32</v>
      </c>
      <c r="D24" s="11" t="str">
        <f t="shared" ref="D24:D42" si="8">LEFT(A24,3)</f>
        <v>326</v>
      </c>
      <c r="E24" s="33" t="s">
        <v>60</v>
      </c>
      <c r="F24" s="34">
        <v>280000</v>
      </c>
      <c r="G24" s="34">
        <v>0</v>
      </c>
      <c r="H24" s="34">
        <v>280000</v>
      </c>
      <c r="I24" s="34">
        <v>322591.21999999997</v>
      </c>
      <c r="J24" s="27">
        <f t="shared" si="4"/>
        <v>1.1521115</v>
      </c>
      <c r="K24" s="34">
        <v>323171.34999999998</v>
      </c>
      <c r="L24" s="34">
        <v>1469.69</v>
      </c>
      <c r="M24" s="34">
        <v>321701.65999999997</v>
      </c>
      <c r="N24" s="27">
        <f t="shared" si="5"/>
        <v>0.99724245439785997</v>
      </c>
      <c r="O24" s="34">
        <v>889.56</v>
      </c>
      <c r="P24" s="31">
        <f t="shared" si="0"/>
        <v>42591.219999999972</v>
      </c>
    </row>
    <row r="25" spans="1:16" x14ac:dyDescent="0.2">
      <c r="A25" s="32" t="s">
        <v>61</v>
      </c>
      <c r="B25" s="11" t="str">
        <f t="shared" si="6"/>
        <v>3</v>
      </c>
      <c r="C25" s="11" t="str">
        <f t="shared" si="7"/>
        <v>32</v>
      </c>
      <c r="D25" s="11" t="str">
        <f t="shared" si="8"/>
        <v>329</v>
      </c>
      <c r="E25" s="33" t="s">
        <v>62</v>
      </c>
      <c r="F25" s="34">
        <v>5000</v>
      </c>
      <c r="G25" s="34">
        <v>0</v>
      </c>
      <c r="H25" s="34">
        <v>5000</v>
      </c>
      <c r="I25" s="34">
        <v>18163.87</v>
      </c>
      <c r="J25" s="27">
        <f t="shared" si="4"/>
        <v>3.6327739999999999</v>
      </c>
      <c r="K25" s="34">
        <v>18163.87</v>
      </c>
      <c r="L25" s="34">
        <v>0</v>
      </c>
      <c r="M25" s="34">
        <v>18163.87</v>
      </c>
      <c r="N25" s="27">
        <f t="shared" si="5"/>
        <v>1</v>
      </c>
      <c r="O25" s="34">
        <v>0</v>
      </c>
      <c r="P25" s="31">
        <f t="shared" si="0"/>
        <v>13163.869999999999</v>
      </c>
    </row>
    <row r="26" spans="1:16" x14ac:dyDescent="0.2">
      <c r="A26" s="32" t="s">
        <v>63</v>
      </c>
      <c r="B26" s="11" t="str">
        <f t="shared" ref="B26:B31" si="9">LEFT(A26,1)</f>
        <v>3</v>
      </c>
      <c r="C26" s="11" t="str">
        <f t="shared" ref="C26:C31" si="10">LEFT(A26,2)</f>
        <v>32</v>
      </c>
      <c r="D26" s="11" t="str">
        <f t="shared" ref="D26:D31" si="11">LEFT(A26,3)</f>
        <v>329</v>
      </c>
      <c r="E26" s="33" t="s">
        <v>64</v>
      </c>
      <c r="F26" s="34">
        <v>150000</v>
      </c>
      <c r="G26" s="34">
        <v>0</v>
      </c>
      <c r="H26" s="34">
        <v>150000</v>
      </c>
      <c r="I26" s="34">
        <v>120233.37</v>
      </c>
      <c r="J26" s="27">
        <f t="shared" ref="J26:J87" si="12">IF(H26=0," ",I26/H26)</f>
        <v>0.80155579999999993</v>
      </c>
      <c r="K26" s="34">
        <v>123160.26</v>
      </c>
      <c r="L26" s="34">
        <v>9864.59</v>
      </c>
      <c r="M26" s="34">
        <v>113295.67</v>
      </c>
      <c r="N26" s="27">
        <f t="shared" si="5"/>
        <v>0.94229804920214744</v>
      </c>
      <c r="O26" s="34">
        <v>6937.7</v>
      </c>
      <c r="P26" s="31">
        <f t="shared" si="0"/>
        <v>-29766.630000000005</v>
      </c>
    </row>
    <row r="27" spans="1:16" x14ac:dyDescent="0.2">
      <c r="A27" s="32" t="s">
        <v>65</v>
      </c>
      <c r="B27" s="11" t="str">
        <f t="shared" si="9"/>
        <v>3</v>
      </c>
      <c r="C27" s="11" t="str">
        <f t="shared" si="10"/>
        <v>32</v>
      </c>
      <c r="D27" s="11" t="str">
        <f t="shared" si="11"/>
        <v>329</v>
      </c>
      <c r="E27" s="33" t="s">
        <v>66</v>
      </c>
      <c r="F27" s="34">
        <v>12790</v>
      </c>
      <c r="G27" s="34">
        <v>0</v>
      </c>
      <c r="H27" s="34">
        <v>12790</v>
      </c>
      <c r="I27" s="34">
        <v>24590.17</v>
      </c>
      <c r="J27" s="27">
        <f t="shared" si="12"/>
        <v>1.9226090695856137</v>
      </c>
      <c r="K27" s="34">
        <v>18292.68</v>
      </c>
      <c r="L27" s="34">
        <v>0</v>
      </c>
      <c r="M27" s="34">
        <v>18292.68</v>
      </c>
      <c r="N27" s="27">
        <f t="shared" ref="N27:N87" si="13">IF(I27=0," ",M27/I27)</f>
        <v>0.74390213650413972</v>
      </c>
      <c r="O27" s="34">
        <v>6297.49</v>
      </c>
      <c r="P27" s="31">
        <f t="shared" si="0"/>
        <v>11800.169999999998</v>
      </c>
    </row>
    <row r="28" spans="1:16" x14ac:dyDescent="0.2">
      <c r="A28" s="32" t="s">
        <v>67</v>
      </c>
      <c r="B28" s="11" t="str">
        <f t="shared" si="9"/>
        <v>3</v>
      </c>
      <c r="C28" s="11" t="str">
        <f t="shared" si="10"/>
        <v>32</v>
      </c>
      <c r="D28" s="11" t="str">
        <f t="shared" si="11"/>
        <v>329</v>
      </c>
      <c r="E28" s="33" t="s">
        <v>68</v>
      </c>
      <c r="F28" s="34">
        <v>5000</v>
      </c>
      <c r="G28" s="34">
        <v>0</v>
      </c>
      <c r="H28" s="34">
        <v>5000</v>
      </c>
      <c r="I28" s="34">
        <v>3521.42</v>
      </c>
      <c r="J28" s="27">
        <f t="shared" si="12"/>
        <v>0.70428400000000002</v>
      </c>
      <c r="K28" s="34">
        <v>2152.5100000000002</v>
      </c>
      <c r="L28" s="34">
        <v>0.22</v>
      </c>
      <c r="M28" s="34">
        <v>2152.29</v>
      </c>
      <c r="N28" s="27">
        <f t="shared" si="13"/>
        <v>0.61119945930902875</v>
      </c>
      <c r="O28" s="34">
        <v>1369.13</v>
      </c>
      <c r="P28" s="31">
        <f t="shared" si="0"/>
        <v>-1478.58</v>
      </c>
    </row>
    <row r="29" spans="1:16" x14ac:dyDescent="0.2">
      <c r="A29" s="32" t="s">
        <v>69</v>
      </c>
      <c r="B29" s="11" t="str">
        <f t="shared" si="9"/>
        <v>3</v>
      </c>
      <c r="C29" s="11" t="str">
        <f t="shared" si="10"/>
        <v>32</v>
      </c>
      <c r="D29" s="11" t="str">
        <f t="shared" si="11"/>
        <v>329</v>
      </c>
      <c r="E29" s="33" t="s">
        <v>70</v>
      </c>
      <c r="F29" s="34">
        <v>6500</v>
      </c>
      <c r="G29" s="34">
        <v>0</v>
      </c>
      <c r="H29" s="34">
        <v>6500</v>
      </c>
      <c r="I29" s="34">
        <v>17799.73</v>
      </c>
      <c r="J29" s="27">
        <f t="shared" si="12"/>
        <v>2.7384200000000001</v>
      </c>
      <c r="K29" s="34">
        <v>17922.93</v>
      </c>
      <c r="L29" s="34">
        <v>123.2</v>
      </c>
      <c r="M29" s="34">
        <v>17799.73</v>
      </c>
      <c r="N29" s="27">
        <f t="shared" si="13"/>
        <v>1</v>
      </c>
      <c r="O29" s="34">
        <v>0</v>
      </c>
      <c r="P29" s="31">
        <f t="shared" si="0"/>
        <v>11299.73</v>
      </c>
    </row>
    <row r="30" spans="1:16" x14ac:dyDescent="0.2">
      <c r="A30" s="32" t="s">
        <v>71</v>
      </c>
      <c r="B30" s="11" t="str">
        <f t="shared" si="9"/>
        <v>3</v>
      </c>
      <c r="C30" s="11" t="str">
        <f t="shared" si="10"/>
        <v>33</v>
      </c>
      <c r="D30" s="11" t="str">
        <f t="shared" si="11"/>
        <v>330</v>
      </c>
      <c r="E30" s="33" t="s">
        <v>72</v>
      </c>
      <c r="F30" s="34">
        <v>5000000</v>
      </c>
      <c r="G30" s="34">
        <v>0</v>
      </c>
      <c r="H30" s="34">
        <v>5000000</v>
      </c>
      <c r="I30" s="34">
        <v>4701230.78</v>
      </c>
      <c r="J30" s="27">
        <f t="shared" si="12"/>
        <v>0.94024615600000006</v>
      </c>
      <c r="K30" s="34">
        <v>4519482.8499999996</v>
      </c>
      <c r="L30" s="34">
        <v>613.57000000000005</v>
      </c>
      <c r="M30" s="34">
        <v>4518869.28</v>
      </c>
      <c r="N30" s="27">
        <f t="shared" si="13"/>
        <v>0.96120983875630972</v>
      </c>
      <c r="O30" s="34">
        <v>182361.5</v>
      </c>
      <c r="P30" s="31">
        <f t="shared" si="0"/>
        <v>-298769.21999999974</v>
      </c>
    </row>
    <row r="31" spans="1:16" x14ac:dyDescent="0.2">
      <c r="A31" s="32" t="s">
        <v>73</v>
      </c>
      <c r="B31" s="11" t="str">
        <f t="shared" si="9"/>
        <v>3</v>
      </c>
      <c r="C31" s="11" t="str">
        <f t="shared" si="10"/>
        <v>33</v>
      </c>
      <c r="D31" s="11" t="str">
        <f t="shared" si="11"/>
        <v>331</v>
      </c>
      <c r="E31" s="33" t="s">
        <v>74</v>
      </c>
      <c r="F31" s="34">
        <v>1625000</v>
      </c>
      <c r="G31" s="34">
        <v>0</v>
      </c>
      <c r="H31" s="34">
        <v>1625000</v>
      </c>
      <c r="I31" s="34">
        <v>1736287.93</v>
      </c>
      <c r="J31" s="27">
        <f t="shared" si="12"/>
        <v>1.06848488</v>
      </c>
      <c r="K31" s="34">
        <v>1625317.35</v>
      </c>
      <c r="L31" s="34">
        <v>3410.05</v>
      </c>
      <c r="M31" s="34">
        <v>1621907.3</v>
      </c>
      <c r="N31" s="27">
        <f t="shared" si="13"/>
        <v>0.93412346649210432</v>
      </c>
      <c r="O31" s="34">
        <v>114380.63</v>
      </c>
      <c r="P31" s="31">
        <f t="shared" si="0"/>
        <v>111287.92999999993</v>
      </c>
    </row>
    <row r="32" spans="1:16" x14ac:dyDescent="0.2">
      <c r="A32" s="32" t="s">
        <v>75</v>
      </c>
      <c r="B32" s="11" t="str">
        <f t="shared" ref="B32:B41" si="14">LEFT(A32,1)</f>
        <v>3</v>
      </c>
      <c r="C32" s="11" t="str">
        <f t="shared" ref="C32:C41" si="15">LEFT(A32,2)</f>
        <v>33</v>
      </c>
      <c r="D32" s="11" t="str">
        <f t="shared" ref="D32:D41" si="16">LEFT(A32,3)</f>
        <v>334</v>
      </c>
      <c r="E32" s="33" t="s">
        <v>76</v>
      </c>
      <c r="F32" s="34">
        <v>40000</v>
      </c>
      <c r="G32" s="34">
        <v>0</v>
      </c>
      <c r="H32" s="34">
        <v>40000</v>
      </c>
      <c r="I32" s="34">
        <v>43648.39</v>
      </c>
      <c r="J32" s="27">
        <f t="shared" si="12"/>
        <v>1.09120975</v>
      </c>
      <c r="K32" s="34">
        <v>44060.67</v>
      </c>
      <c r="L32" s="34">
        <v>520.07000000000005</v>
      </c>
      <c r="M32" s="34">
        <v>43540.6</v>
      </c>
      <c r="N32" s="27">
        <f t="shared" si="13"/>
        <v>0.99753049310638953</v>
      </c>
      <c r="O32" s="34">
        <v>107.79</v>
      </c>
      <c r="P32" s="31">
        <f t="shared" si="0"/>
        <v>3648.3899999999994</v>
      </c>
    </row>
    <row r="33" spans="1:16" x14ac:dyDescent="0.2">
      <c r="A33" s="32" t="s">
        <v>77</v>
      </c>
      <c r="B33" s="11" t="str">
        <f t="shared" si="14"/>
        <v>3</v>
      </c>
      <c r="C33" s="11" t="str">
        <f t="shared" si="15"/>
        <v>33</v>
      </c>
      <c r="D33" s="11" t="str">
        <f t="shared" si="16"/>
        <v>335</v>
      </c>
      <c r="E33" s="33" t="s">
        <v>78</v>
      </c>
      <c r="F33" s="34">
        <v>1150000</v>
      </c>
      <c r="G33" s="34">
        <v>0</v>
      </c>
      <c r="H33" s="34">
        <v>1150000</v>
      </c>
      <c r="I33" s="34">
        <v>731365.5</v>
      </c>
      <c r="J33" s="27">
        <f t="shared" si="12"/>
        <v>0.63597000000000004</v>
      </c>
      <c r="K33" s="34">
        <v>736419.94</v>
      </c>
      <c r="L33" s="34">
        <v>5054.4399999999996</v>
      </c>
      <c r="M33" s="34">
        <v>731365.5</v>
      </c>
      <c r="N33" s="27">
        <f t="shared" si="13"/>
        <v>1</v>
      </c>
      <c r="O33" s="34">
        <v>0</v>
      </c>
      <c r="P33" s="31">
        <f t="shared" si="0"/>
        <v>-418634.5</v>
      </c>
    </row>
    <row r="34" spans="1:16" x14ac:dyDescent="0.2">
      <c r="A34" s="32" t="s">
        <v>79</v>
      </c>
      <c r="B34" s="11" t="str">
        <f t="shared" si="14"/>
        <v>3</v>
      </c>
      <c r="C34" s="11" t="str">
        <f t="shared" si="15"/>
        <v>33</v>
      </c>
      <c r="D34" s="11" t="str">
        <f t="shared" si="16"/>
        <v>335</v>
      </c>
      <c r="E34" s="33" t="s">
        <v>80</v>
      </c>
      <c r="F34" s="34">
        <v>50000</v>
      </c>
      <c r="G34" s="34">
        <v>0</v>
      </c>
      <c r="H34" s="34">
        <v>50000</v>
      </c>
      <c r="I34" s="34">
        <v>44379.92</v>
      </c>
      <c r="J34" s="27">
        <f t="shared" si="12"/>
        <v>0.88759840000000001</v>
      </c>
      <c r="K34" s="34">
        <v>38982.870000000003</v>
      </c>
      <c r="L34" s="34">
        <v>0</v>
      </c>
      <c r="M34" s="34">
        <v>38982.870000000003</v>
      </c>
      <c r="N34" s="27">
        <f t="shared" si="13"/>
        <v>0.87838982134262533</v>
      </c>
      <c r="O34" s="34">
        <v>5397.05</v>
      </c>
      <c r="P34" s="31">
        <f t="shared" si="0"/>
        <v>-5620.0800000000017</v>
      </c>
    </row>
    <row r="35" spans="1:16" x14ac:dyDescent="0.2">
      <c r="A35" s="32" t="s">
        <v>81</v>
      </c>
      <c r="B35" s="11" t="str">
        <f t="shared" si="14"/>
        <v>3</v>
      </c>
      <c r="C35" s="11" t="str">
        <f t="shared" si="15"/>
        <v>33</v>
      </c>
      <c r="D35" s="11" t="str">
        <f t="shared" si="16"/>
        <v>335</v>
      </c>
      <c r="E35" s="33" t="s">
        <v>82</v>
      </c>
      <c r="F35" s="34">
        <v>400000</v>
      </c>
      <c r="G35" s="34">
        <v>0</v>
      </c>
      <c r="H35" s="34">
        <v>400000</v>
      </c>
      <c r="I35" s="34">
        <v>314184.65999999997</v>
      </c>
      <c r="J35" s="27">
        <f t="shared" si="12"/>
        <v>0.7854616499999999</v>
      </c>
      <c r="K35" s="34">
        <v>168737.01</v>
      </c>
      <c r="L35" s="34">
        <v>1113.74</v>
      </c>
      <c r="M35" s="34">
        <v>167623.26999999999</v>
      </c>
      <c r="N35" s="27">
        <f t="shared" si="13"/>
        <v>0.53351831372034519</v>
      </c>
      <c r="O35" s="34">
        <v>146561.39000000001</v>
      </c>
      <c r="P35" s="31">
        <f t="shared" si="0"/>
        <v>-85815.340000000026</v>
      </c>
    </row>
    <row r="36" spans="1:16" x14ac:dyDescent="0.2">
      <c r="A36" s="32" t="s">
        <v>83</v>
      </c>
      <c r="B36" s="11" t="str">
        <f t="shared" si="14"/>
        <v>3</v>
      </c>
      <c r="C36" s="11" t="str">
        <f t="shared" si="15"/>
        <v>33</v>
      </c>
      <c r="D36" s="11" t="str">
        <f t="shared" si="16"/>
        <v>335</v>
      </c>
      <c r="E36" s="33" t="s">
        <v>84</v>
      </c>
      <c r="F36" s="34">
        <v>4000000</v>
      </c>
      <c r="G36" s="34">
        <v>0</v>
      </c>
      <c r="H36" s="34">
        <v>4000000</v>
      </c>
      <c r="I36" s="34">
        <v>6035008.3600000003</v>
      </c>
      <c r="J36" s="27">
        <f t="shared" si="12"/>
        <v>1.50875209</v>
      </c>
      <c r="K36" s="34">
        <v>5529875.2999999998</v>
      </c>
      <c r="L36" s="34">
        <v>423.23</v>
      </c>
      <c r="M36" s="34">
        <v>5529452.0700000003</v>
      </c>
      <c r="N36" s="27">
        <f t="shared" si="13"/>
        <v>0.91622939690509397</v>
      </c>
      <c r="O36" s="34">
        <v>505556.29</v>
      </c>
      <c r="P36" s="31">
        <f t="shared" si="0"/>
        <v>2035008.3600000003</v>
      </c>
    </row>
    <row r="37" spans="1:16" x14ac:dyDescent="0.2">
      <c r="A37" s="32" t="s">
        <v>85</v>
      </c>
      <c r="B37" s="11" t="str">
        <f t="shared" si="14"/>
        <v>3</v>
      </c>
      <c r="C37" s="11" t="str">
        <f t="shared" si="15"/>
        <v>33</v>
      </c>
      <c r="D37" s="11" t="str">
        <f t="shared" si="16"/>
        <v>335</v>
      </c>
      <c r="E37" s="33" t="s">
        <v>86</v>
      </c>
      <c r="F37" s="34">
        <v>300000</v>
      </c>
      <c r="G37" s="34">
        <v>0</v>
      </c>
      <c r="H37" s="34">
        <v>300000</v>
      </c>
      <c r="I37" s="34">
        <v>444368.55</v>
      </c>
      <c r="J37" s="27">
        <f t="shared" si="12"/>
        <v>1.4812285000000001</v>
      </c>
      <c r="K37" s="34">
        <v>423547.29</v>
      </c>
      <c r="L37" s="34">
        <v>1079.04</v>
      </c>
      <c r="M37" s="34">
        <v>422468.25</v>
      </c>
      <c r="N37" s="27">
        <f t="shared" si="13"/>
        <v>0.95071590912543202</v>
      </c>
      <c r="O37" s="34">
        <v>21900.3</v>
      </c>
      <c r="P37" s="31">
        <f t="shared" si="0"/>
        <v>144368.54999999999</v>
      </c>
    </row>
    <row r="38" spans="1:16" x14ac:dyDescent="0.2">
      <c r="A38" s="32" t="s">
        <v>87</v>
      </c>
      <c r="B38" s="11" t="str">
        <f t="shared" si="14"/>
        <v>3</v>
      </c>
      <c r="C38" s="11" t="str">
        <f t="shared" si="15"/>
        <v>33</v>
      </c>
      <c r="D38" s="11" t="str">
        <f t="shared" si="16"/>
        <v>338</v>
      </c>
      <c r="E38" s="33" t="s">
        <v>88</v>
      </c>
      <c r="F38" s="34">
        <v>750000</v>
      </c>
      <c r="G38" s="34">
        <v>0</v>
      </c>
      <c r="H38" s="34">
        <v>750000</v>
      </c>
      <c r="I38" s="34">
        <v>778161.96</v>
      </c>
      <c r="J38" s="27">
        <f t="shared" si="12"/>
        <v>1.0375492799999999</v>
      </c>
      <c r="K38" s="34">
        <v>778161.96</v>
      </c>
      <c r="L38" s="34">
        <v>0</v>
      </c>
      <c r="M38" s="34">
        <v>778161.96</v>
      </c>
      <c r="N38" s="27">
        <f t="shared" si="13"/>
        <v>1</v>
      </c>
      <c r="O38" s="34">
        <v>0</v>
      </c>
      <c r="P38" s="31">
        <f t="shared" si="0"/>
        <v>28161.959999999963</v>
      </c>
    </row>
    <row r="39" spans="1:16" x14ac:dyDescent="0.2">
      <c r="A39" s="32" t="s">
        <v>89</v>
      </c>
      <c r="B39" s="11" t="str">
        <f t="shared" si="14"/>
        <v>3</v>
      </c>
      <c r="C39" s="11" t="str">
        <f t="shared" si="15"/>
        <v>34</v>
      </c>
      <c r="D39" s="11" t="str">
        <f t="shared" si="16"/>
        <v>342</v>
      </c>
      <c r="E39" s="33" t="s">
        <v>90</v>
      </c>
      <c r="F39" s="34">
        <v>73800</v>
      </c>
      <c r="G39" s="34">
        <v>0</v>
      </c>
      <c r="H39" s="34">
        <v>73800</v>
      </c>
      <c r="I39" s="34">
        <v>86519</v>
      </c>
      <c r="J39" s="27">
        <f t="shared" si="12"/>
        <v>1.1723441734417344</v>
      </c>
      <c r="K39" s="34">
        <v>86844</v>
      </c>
      <c r="L39" s="34">
        <v>325</v>
      </c>
      <c r="M39" s="34">
        <v>86519</v>
      </c>
      <c r="N39" s="27">
        <f t="shared" si="13"/>
        <v>1</v>
      </c>
      <c r="O39" s="34">
        <v>0</v>
      </c>
      <c r="P39" s="31">
        <f t="shared" si="0"/>
        <v>12719</v>
      </c>
    </row>
    <row r="40" spans="1:16" x14ac:dyDescent="0.2">
      <c r="A40" s="32" t="s">
        <v>91</v>
      </c>
      <c r="B40" s="11" t="str">
        <f t="shared" si="14"/>
        <v>3</v>
      </c>
      <c r="C40" s="11" t="str">
        <f t="shared" si="15"/>
        <v>34</v>
      </c>
      <c r="D40" s="11" t="str">
        <f t="shared" si="16"/>
        <v>342</v>
      </c>
      <c r="E40" s="33" t="s">
        <v>92</v>
      </c>
      <c r="F40" s="34">
        <v>874000</v>
      </c>
      <c r="G40" s="34">
        <v>0</v>
      </c>
      <c r="H40" s="34">
        <v>874000</v>
      </c>
      <c r="I40" s="34">
        <v>823763.14</v>
      </c>
      <c r="J40" s="27">
        <f t="shared" si="12"/>
        <v>0.94252075514874145</v>
      </c>
      <c r="K40" s="34">
        <v>823763.14</v>
      </c>
      <c r="L40" s="34">
        <v>0</v>
      </c>
      <c r="M40" s="34">
        <v>823763.14</v>
      </c>
      <c r="N40" s="27">
        <f t="shared" si="13"/>
        <v>1</v>
      </c>
      <c r="O40" s="34">
        <v>0</v>
      </c>
      <c r="P40" s="31">
        <f t="shared" si="0"/>
        <v>-50236.859999999986</v>
      </c>
    </row>
    <row r="41" spans="1:16" x14ac:dyDescent="0.2">
      <c r="A41" s="32" t="s">
        <v>93</v>
      </c>
      <c r="B41" s="11" t="str">
        <f t="shared" si="14"/>
        <v>3</v>
      </c>
      <c r="C41" s="11" t="str">
        <f t="shared" si="15"/>
        <v>34</v>
      </c>
      <c r="D41" s="11" t="str">
        <f t="shared" si="16"/>
        <v>344</v>
      </c>
      <c r="E41" s="33" t="s">
        <v>94</v>
      </c>
      <c r="F41" s="34">
        <v>0</v>
      </c>
      <c r="G41" s="34">
        <v>0</v>
      </c>
      <c r="H41" s="34">
        <v>0</v>
      </c>
      <c r="I41" s="34">
        <v>4185</v>
      </c>
      <c r="J41" s="27" t="str">
        <f t="shared" si="12"/>
        <v xml:space="preserve"> </v>
      </c>
      <c r="K41" s="34">
        <v>4185</v>
      </c>
      <c r="L41" s="34">
        <v>0</v>
      </c>
      <c r="M41" s="34">
        <v>4185</v>
      </c>
      <c r="N41" s="27">
        <f t="shared" si="13"/>
        <v>1</v>
      </c>
      <c r="O41" s="34">
        <v>0</v>
      </c>
      <c r="P41" s="31">
        <f t="shared" si="0"/>
        <v>4185</v>
      </c>
    </row>
    <row r="42" spans="1:16" x14ac:dyDescent="0.2">
      <c r="A42" s="32" t="s">
        <v>95</v>
      </c>
      <c r="B42" s="11" t="str">
        <f t="shared" si="6"/>
        <v>3</v>
      </c>
      <c r="C42" s="11" t="str">
        <f t="shared" si="7"/>
        <v>34</v>
      </c>
      <c r="D42" s="11" t="str">
        <f t="shared" si="8"/>
        <v>349</v>
      </c>
      <c r="E42" s="33" t="s">
        <v>96</v>
      </c>
      <c r="F42" s="34">
        <v>4750</v>
      </c>
      <c r="G42" s="34">
        <v>0</v>
      </c>
      <c r="H42" s="34">
        <v>4750</v>
      </c>
      <c r="I42" s="34">
        <v>22002.7</v>
      </c>
      <c r="J42" s="27">
        <f t="shared" si="12"/>
        <v>4.6321473684210526</v>
      </c>
      <c r="K42" s="34">
        <v>22002.7</v>
      </c>
      <c r="L42" s="34">
        <v>0</v>
      </c>
      <c r="M42" s="34">
        <v>22002.7</v>
      </c>
      <c r="N42" s="27">
        <f t="shared" si="13"/>
        <v>1</v>
      </c>
      <c r="O42" s="34">
        <v>0</v>
      </c>
      <c r="P42" s="31">
        <f t="shared" si="0"/>
        <v>17252.7</v>
      </c>
    </row>
    <row r="43" spans="1:16" x14ac:dyDescent="0.2">
      <c r="A43" s="32" t="s">
        <v>97</v>
      </c>
      <c r="B43" s="11" t="str">
        <f t="shared" ref="B43:B114" si="17">LEFT(A43,1)</f>
        <v>3</v>
      </c>
      <c r="C43" s="11" t="str">
        <f t="shared" ref="C43:C114" si="18">LEFT(A43,2)</f>
        <v>34</v>
      </c>
      <c r="D43" s="11" t="str">
        <f t="shared" ref="D43:D114" si="19">LEFT(A43,3)</f>
        <v>349</v>
      </c>
      <c r="E43" s="33" t="s">
        <v>98</v>
      </c>
      <c r="F43" s="34">
        <v>22400</v>
      </c>
      <c r="G43" s="34">
        <v>0</v>
      </c>
      <c r="H43" s="34">
        <v>22400</v>
      </c>
      <c r="I43" s="34">
        <v>22774.62</v>
      </c>
      <c r="J43" s="27">
        <f t="shared" si="12"/>
        <v>1.016724107142857</v>
      </c>
      <c r="K43" s="34">
        <v>21925.72</v>
      </c>
      <c r="L43" s="34">
        <v>0</v>
      </c>
      <c r="M43" s="34">
        <v>21925.72</v>
      </c>
      <c r="N43" s="27">
        <f t="shared" si="13"/>
        <v>0.9627260520702432</v>
      </c>
      <c r="O43" s="34">
        <v>848.9</v>
      </c>
      <c r="P43" s="31">
        <f t="shared" si="0"/>
        <v>374.61999999999898</v>
      </c>
    </row>
    <row r="44" spans="1:16" x14ac:dyDescent="0.2">
      <c r="A44" s="32" t="s">
        <v>99</v>
      </c>
      <c r="B44" s="11" t="str">
        <f t="shared" si="17"/>
        <v>3</v>
      </c>
      <c r="C44" s="11" t="str">
        <f t="shared" si="18"/>
        <v>34</v>
      </c>
      <c r="D44" s="11" t="str">
        <f t="shared" si="19"/>
        <v>349</v>
      </c>
      <c r="E44" s="33" t="s">
        <v>100</v>
      </c>
      <c r="F44" s="34">
        <v>13520</v>
      </c>
      <c r="G44" s="34">
        <v>0</v>
      </c>
      <c r="H44" s="34">
        <v>13520</v>
      </c>
      <c r="I44" s="34">
        <v>17520.080000000002</v>
      </c>
      <c r="J44" s="27">
        <f t="shared" si="12"/>
        <v>1.2958639053254439</v>
      </c>
      <c r="K44" s="34">
        <v>17520.080000000002</v>
      </c>
      <c r="L44" s="34">
        <v>82.64</v>
      </c>
      <c r="M44" s="34">
        <v>17437.439999999999</v>
      </c>
      <c r="N44" s="27">
        <f t="shared" si="13"/>
        <v>0.99528312656106577</v>
      </c>
      <c r="O44" s="34">
        <v>82.64</v>
      </c>
      <c r="P44" s="31">
        <f t="shared" si="0"/>
        <v>4000.0800000000017</v>
      </c>
    </row>
    <row r="45" spans="1:16" x14ac:dyDescent="0.2">
      <c r="A45" s="32" t="s">
        <v>101</v>
      </c>
      <c r="B45" s="11" t="str">
        <f t="shared" si="17"/>
        <v>3</v>
      </c>
      <c r="C45" s="11" t="str">
        <f t="shared" si="18"/>
        <v>34</v>
      </c>
      <c r="D45" s="11" t="str">
        <f t="shared" si="19"/>
        <v>349</v>
      </c>
      <c r="E45" s="33" t="s">
        <v>102</v>
      </c>
      <c r="F45" s="34">
        <v>0</v>
      </c>
      <c r="G45" s="34">
        <v>0</v>
      </c>
      <c r="H45" s="34">
        <v>0</v>
      </c>
      <c r="I45" s="34">
        <v>0</v>
      </c>
      <c r="J45" s="27" t="str">
        <f t="shared" si="12"/>
        <v xml:space="preserve"> </v>
      </c>
      <c r="K45" s="34">
        <v>0</v>
      </c>
      <c r="L45" s="34">
        <v>0</v>
      </c>
      <c r="M45" s="34">
        <v>0</v>
      </c>
      <c r="N45" s="27" t="str">
        <f t="shared" si="13"/>
        <v xml:space="preserve"> </v>
      </c>
      <c r="O45" s="34">
        <v>0</v>
      </c>
      <c r="P45" s="31">
        <f t="shared" si="0"/>
        <v>0</v>
      </c>
    </row>
    <row r="46" spans="1:16" x14ac:dyDescent="0.2">
      <c r="A46" s="32" t="s">
        <v>103</v>
      </c>
      <c r="B46" s="11" t="str">
        <f t="shared" si="17"/>
        <v>3</v>
      </c>
      <c r="C46" s="11" t="str">
        <f t="shared" si="18"/>
        <v>34</v>
      </c>
      <c r="D46" s="11" t="str">
        <f t="shared" si="19"/>
        <v>349</v>
      </c>
      <c r="E46" s="33" t="s">
        <v>104</v>
      </c>
      <c r="F46" s="34">
        <v>0</v>
      </c>
      <c r="G46" s="34">
        <v>0</v>
      </c>
      <c r="H46" s="34">
        <v>0</v>
      </c>
      <c r="I46" s="34">
        <v>4368.79</v>
      </c>
      <c r="J46" s="27" t="str">
        <f t="shared" si="12"/>
        <v xml:space="preserve"> </v>
      </c>
      <c r="K46" s="34">
        <v>4368.79</v>
      </c>
      <c r="L46" s="34">
        <v>0</v>
      </c>
      <c r="M46" s="34">
        <v>4368.79</v>
      </c>
      <c r="N46" s="27">
        <f t="shared" si="13"/>
        <v>1</v>
      </c>
      <c r="O46" s="34">
        <v>0</v>
      </c>
      <c r="P46" s="31">
        <f t="shared" si="0"/>
        <v>4368.79</v>
      </c>
    </row>
    <row r="47" spans="1:16" x14ac:dyDescent="0.2">
      <c r="A47" s="32" t="s">
        <v>105</v>
      </c>
      <c r="B47" s="11" t="str">
        <f t="shared" ref="B47:B54" si="20">LEFT(A47,1)</f>
        <v>3</v>
      </c>
      <c r="C47" s="11" t="str">
        <f t="shared" ref="C47:C54" si="21">LEFT(A47,2)</f>
        <v>34</v>
      </c>
      <c r="D47" s="11" t="str">
        <f t="shared" ref="D47:D54" si="22">LEFT(A47,3)</f>
        <v>349</v>
      </c>
      <c r="E47" s="33" t="s">
        <v>106</v>
      </c>
      <c r="F47" s="34">
        <v>2358351</v>
      </c>
      <c r="G47" s="34">
        <v>0</v>
      </c>
      <c r="H47" s="34">
        <v>2358351</v>
      </c>
      <c r="I47" s="34">
        <v>2541298.63</v>
      </c>
      <c r="J47" s="27">
        <f t="shared" si="12"/>
        <v>1.0775743856618458</v>
      </c>
      <c r="K47" s="34">
        <v>2325173.6800000002</v>
      </c>
      <c r="L47" s="34">
        <v>0</v>
      </c>
      <c r="M47" s="34">
        <v>2325173.6800000002</v>
      </c>
      <c r="N47" s="27">
        <f t="shared" si="13"/>
        <v>0.91495491814749863</v>
      </c>
      <c r="O47" s="34">
        <v>216124.95</v>
      </c>
      <c r="P47" s="31">
        <f t="shared" si="0"/>
        <v>182947.62999999989</v>
      </c>
    </row>
    <row r="48" spans="1:16" x14ac:dyDescent="0.2">
      <c r="A48" s="32" t="s">
        <v>107</v>
      </c>
      <c r="B48" s="11" t="str">
        <f t="shared" si="20"/>
        <v>3</v>
      </c>
      <c r="C48" s="11" t="str">
        <f t="shared" si="21"/>
        <v>34</v>
      </c>
      <c r="D48" s="11" t="str">
        <f t="shared" si="22"/>
        <v>349</v>
      </c>
      <c r="E48" s="33" t="s">
        <v>108</v>
      </c>
      <c r="F48" s="34">
        <v>139000</v>
      </c>
      <c r="G48" s="34">
        <v>0</v>
      </c>
      <c r="H48" s="34">
        <v>139000</v>
      </c>
      <c r="I48" s="34">
        <v>239922.89</v>
      </c>
      <c r="J48" s="27">
        <f t="shared" si="12"/>
        <v>1.7260639568345324</v>
      </c>
      <c r="K48" s="34">
        <v>220478.75</v>
      </c>
      <c r="L48" s="34">
        <v>0</v>
      </c>
      <c r="M48" s="34">
        <v>220478.75</v>
      </c>
      <c r="N48" s="27">
        <f t="shared" si="13"/>
        <v>0.91895671146675495</v>
      </c>
      <c r="O48" s="34">
        <v>19444.14</v>
      </c>
      <c r="P48" s="31">
        <f t="shared" si="0"/>
        <v>100922.89000000001</v>
      </c>
    </row>
    <row r="49" spans="1:16" x14ac:dyDescent="0.2">
      <c r="A49" s="32" t="s">
        <v>109</v>
      </c>
      <c r="B49" s="11" t="str">
        <f t="shared" si="20"/>
        <v>3</v>
      </c>
      <c r="C49" s="11" t="str">
        <f t="shared" si="21"/>
        <v>34</v>
      </c>
      <c r="D49" s="11" t="str">
        <f t="shared" si="22"/>
        <v>349</v>
      </c>
      <c r="E49" s="33" t="s">
        <v>110</v>
      </c>
      <c r="F49" s="34">
        <v>116849</v>
      </c>
      <c r="G49" s="34">
        <v>0</v>
      </c>
      <c r="H49" s="34">
        <v>116849</v>
      </c>
      <c r="I49" s="34">
        <v>141304.54</v>
      </c>
      <c r="J49" s="27">
        <f t="shared" si="12"/>
        <v>1.2092918210682164</v>
      </c>
      <c r="K49" s="34">
        <v>125381.39</v>
      </c>
      <c r="L49" s="34">
        <v>0</v>
      </c>
      <c r="M49" s="34">
        <v>125381.39</v>
      </c>
      <c r="N49" s="27">
        <f t="shared" si="13"/>
        <v>0.88731324556167834</v>
      </c>
      <c r="O49" s="34">
        <v>15923.15</v>
      </c>
      <c r="P49" s="31">
        <f t="shared" si="0"/>
        <v>24455.540000000008</v>
      </c>
    </row>
    <row r="50" spans="1:16" x14ac:dyDescent="0.2">
      <c r="A50" s="32" t="s">
        <v>111</v>
      </c>
      <c r="B50" s="11" t="str">
        <f t="shared" si="20"/>
        <v>3</v>
      </c>
      <c r="C50" s="11" t="str">
        <f t="shared" si="21"/>
        <v>35</v>
      </c>
      <c r="D50" s="11" t="str">
        <f t="shared" si="22"/>
        <v>351</v>
      </c>
      <c r="E50" s="33" t="s">
        <v>112</v>
      </c>
      <c r="F50" s="34">
        <v>1250000</v>
      </c>
      <c r="G50" s="34">
        <v>0</v>
      </c>
      <c r="H50" s="34">
        <v>1250000</v>
      </c>
      <c r="I50" s="34">
        <v>1259629.79</v>
      </c>
      <c r="J50" s="27">
        <f t="shared" si="12"/>
        <v>1.007703832</v>
      </c>
      <c r="K50" s="34">
        <v>1259629.79</v>
      </c>
      <c r="L50" s="34">
        <v>0</v>
      </c>
      <c r="M50" s="34">
        <v>1259629.79</v>
      </c>
      <c r="N50" s="27">
        <f t="shared" si="13"/>
        <v>1</v>
      </c>
      <c r="O50" s="34">
        <v>0</v>
      </c>
      <c r="P50" s="31">
        <f t="shared" si="0"/>
        <v>9629.7900000000373</v>
      </c>
    </row>
    <row r="51" spans="1:16" x14ac:dyDescent="0.2">
      <c r="A51" s="32" t="s">
        <v>113</v>
      </c>
      <c r="B51" s="11" t="str">
        <f t="shared" si="20"/>
        <v>3</v>
      </c>
      <c r="C51" s="11" t="str">
        <f t="shared" si="21"/>
        <v>36</v>
      </c>
      <c r="D51" s="11" t="str">
        <f t="shared" si="22"/>
        <v>360</v>
      </c>
      <c r="E51" s="33" t="s">
        <v>114</v>
      </c>
      <c r="F51" s="34">
        <v>0</v>
      </c>
      <c r="G51" s="34">
        <v>0</v>
      </c>
      <c r="H51" s="34">
        <v>0</v>
      </c>
      <c r="I51" s="34">
        <v>241804.43</v>
      </c>
      <c r="J51" s="27" t="str">
        <f t="shared" si="12"/>
        <v xml:space="preserve"> </v>
      </c>
      <c r="K51" s="34">
        <v>111583.35</v>
      </c>
      <c r="L51" s="34">
        <v>0</v>
      </c>
      <c r="M51" s="34">
        <v>111583.35</v>
      </c>
      <c r="N51" s="27">
        <f t="shared" si="13"/>
        <v>0.4614611485819346</v>
      </c>
      <c r="O51" s="34">
        <v>130221.08</v>
      </c>
      <c r="P51" s="31">
        <f t="shared" si="0"/>
        <v>241804.43</v>
      </c>
    </row>
    <row r="52" spans="1:16" x14ac:dyDescent="0.2">
      <c r="A52" s="32" t="s">
        <v>115</v>
      </c>
      <c r="B52" s="11" t="str">
        <f t="shared" si="20"/>
        <v>3</v>
      </c>
      <c r="C52" s="11" t="str">
        <f t="shared" si="21"/>
        <v>36</v>
      </c>
      <c r="D52" s="11" t="str">
        <f t="shared" si="22"/>
        <v>360</v>
      </c>
      <c r="E52" s="33" t="s">
        <v>116</v>
      </c>
      <c r="F52" s="34">
        <v>230000</v>
      </c>
      <c r="G52" s="34">
        <v>0</v>
      </c>
      <c r="H52" s="34">
        <v>230000</v>
      </c>
      <c r="I52" s="34">
        <v>202377.91</v>
      </c>
      <c r="J52" s="27">
        <f t="shared" si="12"/>
        <v>0.87990395652173914</v>
      </c>
      <c r="K52" s="34">
        <v>135683.68</v>
      </c>
      <c r="L52" s="34">
        <v>0</v>
      </c>
      <c r="M52" s="34">
        <v>135683.68</v>
      </c>
      <c r="N52" s="27">
        <f t="shared" si="13"/>
        <v>0.670447085850427</v>
      </c>
      <c r="O52" s="34">
        <v>66694.23</v>
      </c>
      <c r="P52" s="31">
        <f t="shared" si="0"/>
        <v>-27622.089999999997</v>
      </c>
    </row>
    <row r="53" spans="1:16" x14ac:dyDescent="0.2">
      <c r="A53" s="32" t="s">
        <v>117</v>
      </c>
      <c r="B53" s="11" t="str">
        <f t="shared" si="20"/>
        <v>3</v>
      </c>
      <c r="C53" s="11" t="str">
        <f t="shared" si="21"/>
        <v>36</v>
      </c>
      <c r="D53" s="11" t="str">
        <f t="shared" si="22"/>
        <v>360</v>
      </c>
      <c r="E53" s="33" t="s">
        <v>118</v>
      </c>
      <c r="F53" s="34">
        <v>55000</v>
      </c>
      <c r="G53" s="34">
        <v>0</v>
      </c>
      <c r="H53" s="34">
        <v>55000</v>
      </c>
      <c r="I53" s="34">
        <v>94473.7</v>
      </c>
      <c r="J53" s="27">
        <f t="shared" si="12"/>
        <v>1.7177036363636362</v>
      </c>
      <c r="K53" s="34">
        <v>94473.7</v>
      </c>
      <c r="L53" s="34">
        <v>0</v>
      </c>
      <c r="M53" s="34">
        <v>94473.7</v>
      </c>
      <c r="N53" s="27">
        <f t="shared" si="13"/>
        <v>1</v>
      </c>
      <c r="O53" s="34">
        <v>0</v>
      </c>
      <c r="P53" s="31">
        <f t="shared" si="0"/>
        <v>39473.699999999997</v>
      </c>
    </row>
    <row r="54" spans="1:16" x14ac:dyDescent="0.2">
      <c r="A54" s="32" t="s">
        <v>119</v>
      </c>
      <c r="B54" s="11" t="str">
        <f t="shared" si="20"/>
        <v>3</v>
      </c>
      <c r="C54" s="11" t="str">
        <f t="shared" si="21"/>
        <v>36</v>
      </c>
      <c r="D54" s="11" t="str">
        <f t="shared" si="22"/>
        <v>360</v>
      </c>
      <c r="E54" s="33" t="s">
        <v>120</v>
      </c>
      <c r="F54" s="34">
        <v>11000</v>
      </c>
      <c r="G54" s="34">
        <v>0</v>
      </c>
      <c r="H54" s="34">
        <v>11000</v>
      </c>
      <c r="I54" s="34">
        <v>0</v>
      </c>
      <c r="J54" s="27">
        <f t="shared" si="12"/>
        <v>0</v>
      </c>
      <c r="K54" s="34">
        <v>0</v>
      </c>
      <c r="L54" s="34">
        <v>0</v>
      </c>
      <c r="M54" s="34">
        <v>0</v>
      </c>
      <c r="N54" s="27" t="str">
        <f t="shared" si="13"/>
        <v xml:space="preserve"> </v>
      </c>
      <c r="O54" s="34">
        <v>0</v>
      </c>
      <c r="P54" s="31">
        <f t="shared" si="0"/>
        <v>-11000</v>
      </c>
    </row>
    <row r="55" spans="1:16" x14ac:dyDescent="0.2">
      <c r="A55" s="32" t="s">
        <v>121</v>
      </c>
      <c r="B55" s="11" t="str">
        <f t="shared" si="17"/>
        <v>3</v>
      </c>
      <c r="C55" s="11" t="str">
        <f t="shared" si="18"/>
        <v>36</v>
      </c>
      <c r="D55" s="11" t="str">
        <f t="shared" si="19"/>
        <v>360</v>
      </c>
      <c r="E55" s="33" t="s">
        <v>122</v>
      </c>
      <c r="F55" s="34">
        <v>141000</v>
      </c>
      <c r="G55" s="34">
        <v>0</v>
      </c>
      <c r="H55" s="34">
        <v>141000</v>
      </c>
      <c r="I55" s="34">
        <v>169655.19</v>
      </c>
      <c r="J55" s="27">
        <f t="shared" si="12"/>
        <v>1.2032282978723405</v>
      </c>
      <c r="K55" s="34">
        <v>169655.19</v>
      </c>
      <c r="L55" s="34">
        <v>0</v>
      </c>
      <c r="M55" s="34">
        <v>169655.19</v>
      </c>
      <c r="N55" s="27">
        <f t="shared" si="13"/>
        <v>1</v>
      </c>
      <c r="O55" s="34">
        <v>0</v>
      </c>
      <c r="P55" s="31">
        <f t="shared" si="0"/>
        <v>28655.190000000002</v>
      </c>
    </row>
    <row r="56" spans="1:16" x14ac:dyDescent="0.2">
      <c r="A56" s="32" t="s">
        <v>123</v>
      </c>
      <c r="B56" s="11" t="str">
        <f t="shared" si="17"/>
        <v>3</v>
      </c>
      <c r="C56" s="11" t="str">
        <f t="shared" si="18"/>
        <v>36</v>
      </c>
      <c r="D56" s="11" t="str">
        <f t="shared" si="19"/>
        <v>360</v>
      </c>
      <c r="E56" s="33" t="s">
        <v>124</v>
      </c>
      <c r="F56" s="34">
        <v>400000</v>
      </c>
      <c r="G56" s="34">
        <v>0</v>
      </c>
      <c r="H56" s="34">
        <v>400000</v>
      </c>
      <c r="I56" s="34">
        <v>302879.92</v>
      </c>
      <c r="J56" s="27">
        <f t="shared" si="12"/>
        <v>0.75719979999999998</v>
      </c>
      <c r="K56" s="34">
        <v>261891.25</v>
      </c>
      <c r="L56" s="34">
        <v>0</v>
      </c>
      <c r="M56" s="34">
        <v>261891.25</v>
      </c>
      <c r="N56" s="27">
        <f t="shared" si="13"/>
        <v>0.86467022970687535</v>
      </c>
      <c r="O56" s="34">
        <v>40988.67</v>
      </c>
      <c r="P56" s="31">
        <f t="shared" si="0"/>
        <v>-97120.080000000016</v>
      </c>
    </row>
    <row r="57" spans="1:16" x14ac:dyDescent="0.2">
      <c r="A57" s="32" t="s">
        <v>125</v>
      </c>
      <c r="B57" s="11" t="str">
        <f t="shared" si="17"/>
        <v>3</v>
      </c>
      <c r="C57" s="11" t="str">
        <f t="shared" si="18"/>
        <v>38</v>
      </c>
      <c r="D57" s="11" t="str">
        <f t="shared" si="19"/>
        <v>389</v>
      </c>
      <c r="E57" s="33" t="s">
        <v>126</v>
      </c>
      <c r="F57" s="34">
        <v>500000</v>
      </c>
      <c r="G57" s="34">
        <v>0</v>
      </c>
      <c r="H57" s="34">
        <v>500000</v>
      </c>
      <c r="I57" s="34">
        <v>497952.12</v>
      </c>
      <c r="J57" s="27">
        <f t="shared" si="12"/>
        <v>0.99590424</v>
      </c>
      <c r="K57" s="34">
        <v>364327.57</v>
      </c>
      <c r="L57" s="34">
        <v>7062</v>
      </c>
      <c r="M57" s="34">
        <v>357265.57</v>
      </c>
      <c r="N57" s="27">
        <f t="shared" si="13"/>
        <v>0.71746972379593443</v>
      </c>
      <c r="O57" s="34">
        <v>140686.54999999999</v>
      </c>
      <c r="P57" s="31">
        <f t="shared" si="0"/>
        <v>-2047.8800000000047</v>
      </c>
    </row>
    <row r="58" spans="1:16" x14ac:dyDescent="0.2">
      <c r="A58" s="32" t="s">
        <v>127</v>
      </c>
      <c r="B58" s="11" t="str">
        <f t="shared" si="17"/>
        <v>3</v>
      </c>
      <c r="C58" s="11" t="str">
        <f t="shared" si="18"/>
        <v>39</v>
      </c>
      <c r="D58" s="11" t="str">
        <f t="shared" si="19"/>
        <v>391</v>
      </c>
      <c r="E58" s="33" t="s">
        <v>128</v>
      </c>
      <c r="F58" s="34">
        <v>20000</v>
      </c>
      <c r="G58" s="34">
        <v>0</v>
      </c>
      <c r="H58" s="34">
        <v>20000</v>
      </c>
      <c r="I58" s="34">
        <v>0</v>
      </c>
      <c r="J58" s="27">
        <f t="shared" si="12"/>
        <v>0</v>
      </c>
      <c r="K58" s="34">
        <v>0</v>
      </c>
      <c r="L58" s="34">
        <v>0</v>
      </c>
      <c r="M58" s="34">
        <v>0</v>
      </c>
      <c r="N58" s="27" t="str">
        <f t="shared" si="13"/>
        <v xml:space="preserve"> </v>
      </c>
      <c r="O58" s="34">
        <v>0</v>
      </c>
      <c r="P58" s="31">
        <f t="shared" si="0"/>
        <v>-20000</v>
      </c>
    </row>
    <row r="59" spans="1:16" x14ac:dyDescent="0.2">
      <c r="A59" s="32" t="s">
        <v>129</v>
      </c>
      <c r="B59" s="11" t="str">
        <f t="shared" si="17"/>
        <v>3</v>
      </c>
      <c r="C59" s="11" t="str">
        <f t="shared" si="18"/>
        <v>39</v>
      </c>
      <c r="D59" s="11" t="str">
        <f t="shared" si="19"/>
        <v>391</v>
      </c>
      <c r="E59" s="33" t="s">
        <v>130</v>
      </c>
      <c r="F59" s="34">
        <v>80000</v>
      </c>
      <c r="G59" s="34">
        <v>0</v>
      </c>
      <c r="H59" s="34">
        <v>80000</v>
      </c>
      <c r="I59" s="34">
        <v>203951.78</v>
      </c>
      <c r="J59" s="27">
        <f t="shared" si="12"/>
        <v>2.5493972500000002</v>
      </c>
      <c r="K59" s="34">
        <v>62844.37</v>
      </c>
      <c r="L59" s="34">
        <v>254.22</v>
      </c>
      <c r="M59" s="34">
        <v>62590.15</v>
      </c>
      <c r="N59" s="27">
        <f t="shared" si="13"/>
        <v>0.30688700044687034</v>
      </c>
      <c r="O59" s="34">
        <v>141361.63</v>
      </c>
      <c r="P59" s="31">
        <f t="shared" si="0"/>
        <v>123951.78</v>
      </c>
    </row>
    <row r="60" spans="1:16" x14ac:dyDescent="0.2">
      <c r="A60" s="32" t="s">
        <v>131</v>
      </c>
      <c r="B60" s="11" t="str">
        <f t="shared" si="17"/>
        <v>3</v>
      </c>
      <c r="C60" s="11" t="str">
        <f t="shared" si="18"/>
        <v>39</v>
      </c>
      <c r="D60" s="11" t="str">
        <f t="shared" si="19"/>
        <v>391</v>
      </c>
      <c r="E60" s="33" t="s">
        <v>132</v>
      </c>
      <c r="F60" s="34">
        <v>50000</v>
      </c>
      <c r="G60" s="34">
        <v>0</v>
      </c>
      <c r="H60" s="34">
        <v>50000</v>
      </c>
      <c r="I60" s="34">
        <v>96762.17</v>
      </c>
      <c r="J60" s="27">
        <f t="shared" si="12"/>
        <v>1.9352434000000001</v>
      </c>
      <c r="K60" s="34">
        <v>40523.019999999997</v>
      </c>
      <c r="L60" s="34">
        <v>121.07</v>
      </c>
      <c r="M60" s="34">
        <v>40401.949999999997</v>
      </c>
      <c r="N60" s="27">
        <f t="shared" si="13"/>
        <v>0.41753869306568875</v>
      </c>
      <c r="O60" s="34">
        <v>56360.22</v>
      </c>
      <c r="P60" s="31">
        <f t="shared" si="0"/>
        <v>46762.17</v>
      </c>
    </row>
    <row r="61" spans="1:16" x14ac:dyDescent="0.2">
      <c r="A61" s="32" t="s">
        <v>133</v>
      </c>
      <c r="B61" s="11" t="str">
        <f t="shared" si="17"/>
        <v>3</v>
      </c>
      <c r="C61" s="11" t="str">
        <f t="shared" si="18"/>
        <v>39</v>
      </c>
      <c r="D61" s="11" t="str">
        <f t="shared" si="19"/>
        <v>391</v>
      </c>
      <c r="E61" s="33" t="s">
        <v>134</v>
      </c>
      <c r="F61" s="34">
        <v>75000</v>
      </c>
      <c r="G61" s="34">
        <v>0</v>
      </c>
      <c r="H61" s="34">
        <v>75000</v>
      </c>
      <c r="I61" s="34">
        <v>180788.5</v>
      </c>
      <c r="J61" s="27">
        <f t="shared" si="12"/>
        <v>2.4105133333333333</v>
      </c>
      <c r="K61" s="34">
        <v>68023.789999999994</v>
      </c>
      <c r="L61" s="34">
        <v>2609.67</v>
      </c>
      <c r="M61" s="34">
        <v>65414.12</v>
      </c>
      <c r="N61" s="27">
        <f t="shared" si="13"/>
        <v>0.36182677548627262</v>
      </c>
      <c r="O61" s="34">
        <v>115374.38</v>
      </c>
      <c r="P61" s="31">
        <f t="shared" si="0"/>
        <v>105788.5</v>
      </c>
    </row>
    <row r="62" spans="1:16" x14ac:dyDescent="0.2">
      <c r="A62" s="32" t="s">
        <v>135</v>
      </c>
      <c r="B62" s="11" t="str">
        <f t="shared" si="17"/>
        <v>3</v>
      </c>
      <c r="C62" s="11" t="str">
        <f t="shared" si="18"/>
        <v>39</v>
      </c>
      <c r="D62" s="11" t="str">
        <f t="shared" si="19"/>
        <v>391</v>
      </c>
      <c r="E62" s="33" t="s">
        <v>136</v>
      </c>
      <c r="F62" s="34">
        <v>40000</v>
      </c>
      <c r="G62" s="34">
        <v>0</v>
      </c>
      <c r="H62" s="34">
        <v>40000</v>
      </c>
      <c r="I62" s="34">
        <v>103691.8</v>
      </c>
      <c r="J62" s="27">
        <f t="shared" si="12"/>
        <v>2.592295</v>
      </c>
      <c r="K62" s="34">
        <v>22102.2</v>
      </c>
      <c r="L62" s="34">
        <v>0</v>
      </c>
      <c r="M62" s="34">
        <v>22102.2</v>
      </c>
      <c r="N62" s="27">
        <f t="shared" si="13"/>
        <v>0.21315282404201683</v>
      </c>
      <c r="O62" s="34">
        <v>81589.600000000006</v>
      </c>
      <c r="P62" s="31">
        <f t="shared" si="0"/>
        <v>63691.8</v>
      </c>
    </row>
    <row r="63" spans="1:16" x14ac:dyDescent="0.2">
      <c r="A63" s="32" t="s">
        <v>137</v>
      </c>
      <c r="B63" s="11" t="str">
        <f t="shared" si="17"/>
        <v>3</v>
      </c>
      <c r="C63" s="11" t="str">
        <f t="shared" si="18"/>
        <v>39</v>
      </c>
      <c r="D63" s="11" t="str">
        <f t="shared" si="19"/>
        <v>391</v>
      </c>
      <c r="E63" s="33" t="s">
        <v>138</v>
      </c>
      <c r="F63" s="34">
        <v>0</v>
      </c>
      <c r="G63" s="34">
        <v>0</v>
      </c>
      <c r="H63" s="34">
        <v>0</v>
      </c>
      <c r="I63" s="34">
        <v>9257.44</v>
      </c>
      <c r="J63" s="27" t="str">
        <f t="shared" si="12"/>
        <v xml:space="preserve"> </v>
      </c>
      <c r="K63" s="34">
        <v>2460</v>
      </c>
      <c r="L63" s="34">
        <v>902.56</v>
      </c>
      <c r="M63" s="34">
        <v>1557.44</v>
      </c>
      <c r="N63" s="27">
        <f t="shared" si="13"/>
        <v>0.16823657512228002</v>
      </c>
      <c r="O63" s="34">
        <v>7700</v>
      </c>
      <c r="P63" s="31">
        <f t="shared" si="0"/>
        <v>9257.44</v>
      </c>
    </row>
    <row r="64" spans="1:16" x14ac:dyDescent="0.2">
      <c r="A64" s="32" t="s">
        <v>139</v>
      </c>
      <c r="B64" s="11" t="str">
        <f t="shared" si="17"/>
        <v>3</v>
      </c>
      <c r="C64" s="11" t="str">
        <f t="shared" si="18"/>
        <v>39</v>
      </c>
      <c r="D64" s="11" t="str">
        <f t="shared" si="19"/>
        <v>391</v>
      </c>
      <c r="E64" s="33" t="s">
        <v>140</v>
      </c>
      <c r="F64" s="34">
        <v>100000</v>
      </c>
      <c r="G64" s="34">
        <v>0</v>
      </c>
      <c r="H64" s="34">
        <v>100000</v>
      </c>
      <c r="I64" s="34">
        <v>59623.41</v>
      </c>
      <c r="J64" s="27">
        <f t="shared" si="12"/>
        <v>0.59623409999999999</v>
      </c>
      <c r="K64" s="34">
        <v>54856.83</v>
      </c>
      <c r="L64" s="34">
        <v>348.7</v>
      </c>
      <c r="M64" s="34">
        <v>54508.13</v>
      </c>
      <c r="N64" s="27">
        <f t="shared" si="13"/>
        <v>0.91420685264395296</v>
      </c>
      <c r="O64" s="34">
        <v>5115.28</v>
      </c>
      <c r="P64" s="31">
        <f t="shared" si="0"/>
        <v>-40376.589999999997</v>
      </c>
    </row>
    <row r="65" spans="1:16" x14ac:dyDescent="0.2">
      <c r="A65" s="32" t="s">
        <v>141</v>
      </c>
      <c r="B65" s="11" t="str">
        <f t="shared" si="17"/>
        <v>3</v>
      </c>
      <c r="C65" s="11" t="str">
        <f t="shared" si="18"/>
        <v>39</v>
      </c>
      <c r="D65" s="11" t="str">
        <f t="shared" si="19"/>
        <v>391</v>
      </c>
      <c r="E65" s="33" t="s">
        <v>142</v>
      </c>
      <c r="F65" s="34">
        <v>5000000</v>
      </c>
      <c r="G65" s="34">
        <v>0</v>
      </c>
      <c r="H65" s="34">
        <v>5000000</v>
      </c>
      <c r="I65" s="34">
        <v>5591429.4800000004</v>
      </c>
      <c r="J65" s="27">
        <f t="shared" si="12"/>
        <v>1.1182858960000002</v>
      </c>
      <c r="K65" s="34">
        <v>3274705.27</v>
      </c>
      <c r="L65" s="34">
        <v>33093.79</v>
      </c>
      <c r="M65" s="34">
        <v>3241611.48</v>
      </c>
      <c r="N65" s="27">
        <f t="shared" si="13"/>
        <v>0.57974646583578116</v>
      </c>
      <c r="O65" s="34">
        <v>2349818</v>
      </c>
      <c r="P65" s="31">
        <f t="shared" si="0"/>
        <v>591429.48000000045</v>
      </c>
    </row>
    <row r="66" spans="1:16" x14ac:dyDescent="0.2">
      <c r="A66" s="32" t="s">
        <v>143</v>
      </c>
      <c r="B66" s="11" t="str">
        <f t="shared" si="17"/>
        <v>3</v>
      </c>
      <c r="C66" s="11" t="str">
        <f t="shared" si="18"/>
        <v>39</v>
      </c>
      <c r="D66" s="11" t="str">
        <f t="shared" si="19"/>
        <v>392</v>
      </c>
      <c r="E66" s="33" t="s">
        <v>144</v>
      </c>
      <c r="F66" s="34">
        <v>25000</v>
      </c>
      <c r="G66" s="34">
        <v>0</v>
      </c>
      <c r="H66" s="34">
        <v>25000</v>
      </c>
      <c r="I66" s="34">
        <v>757.4</v>
      </c>
      <c r="J66" s="27">
        <f t="shared" si="12"/>
        <v>3.0296E-2</v>
      </c>
      <c r="K66" s="34">
        <v>5264.8</v>
      </c>
      <c r="L66" s="34">
        <v>4507.3999999999996</v>
      </c>
      <c r="M66" s="34">
        <v>757.4</v>
      </c>
      <c r="N66" s="27">
        <f t="shared" si="13"/>
        <v>1</v>
      </c>
      <c r="O66" s="34">
        <v>0</v>
      </c>
      <c r="P66" s="31">
        <f t="shared" si="0"/>
        <v>-24242.6</v>
      </c>
    </row>
    <row r="67" spans="1:16" x14ac:dyDescent="0.2">
      <c r="A67" s="32" t="s">
        <v>145</v>
      </c>
      <c r="B67" s="11" t="str">
        <f t="shared" si="17"/>
        <v>3</v>
      </c>
      <c r="C67" s="11" t="str">
        <f t="shared" si="18"/>
        <v>39</v>
      </c>
      <c r="D67" s="11" t="str">
        <f t="shared" si="19"/>
        <v>392</v>
      </c>
      <c r="E67" s="33" t="s">
        <v>146</v>
      </c>
      <c r="F67" s="34">
        <v>45000</v>
      </c>
      <c r="G67" s="34">
        <v>0</v>
      </c>
      <c r="H67" s="34">
        <v>45000</v>
      </c>
      <c r="I67" s="34">
        <v>227200.7</v>
      </c>
      <c r="J67" s="27">
        <f t="shared" si="12"/>
        <v>5.0489044444444451</v>
      </c>
      <c r="K67" s="34">
        <v>227997.45</v>
      </c>
      <c r="L67" s="34">
        <v>796.75</v>
      </c>
      <c r="M67" s="34">
        <v>227200.7</v>
      </c>
      <c r="N67" s="27">
        <f t="shared" si="13"/>
        <v>1</v>
      </c>
      <c r="O67" s="34">
        <v>0</v>
      </c>
      <c r="P67" s="31">
        <f t="shared" si="0"/>
        <v>182200.7</v>
      </c>
    </row>
    <row r="68" spans="1:16" x14ac:dyDescent="0.2">
      <c r="A68" s="32" t="s">
        <v>147</v>
      </c>
      <c r="B68" s="11" t="str">
        <f t="shared" si="17"/>
        <v>3</v>
      </c>
      <c r="C68" s="11" t="str">
        <f t="shared" si="18"/>
        <v>39</v>
      </c>
      <c r="D68" s="11" t="str">
        <f t="shared" si="19"/>
        <v>392</v>
      </c>
      <c r="E68" s="33" t="s">
        <v>148</v>
      </c>
      <c r="F68" s="34">
        <v>600000</v>
      </c>
      <c r="G68" s="34">
        <v>0</v>
      </c>
      <c r="H68" s="34">
        <v>600000</v>
      </c>
      <c r="I68" s="34">
        <v>948937.09</v>
      </c>
      <c r="J68" s="27">
        <f t="shared" si="12"/>
        <v>1.5815618166666665</v>
      </c>
      <c r="K68" s="34">
        <v>961295.6</v>
      </c>
      <c r="L68" s="34">
        <v>12358.51</v>
      </c>
      <c r="M68" s="34">
        <v>948937.09</v>
      </c>
      <c r="N68" s="27">
        <f t="shared" si="13"/>
        <v>1</v>
      </c>
      <c r="O68" s="34">
        <v>0</v>
      </c>
      <c r="P68" s="31">
        <f t="shared" si="0"/>
        <v>348937.08999999997</v>
      </c>
    </row>
    <row r="69" spans="1:16" x14ac:dyDescent="0.2">
      <c r="A69" s="32" t="s">
        <v>149</v>
      </c>
      <c r="B69" s="11" t="str">
        <f t="shared" si="17"/>
        <v>3</v>
      </c>
      <c r="C69" s="11" t="str">
        <f t="shared" si="18"/>
        <v>39</v>
      </c>
      <c r="D69" s="11" t="str">
        <f t="shared" si="19"/>
        <v>393</v>
      </c>
      <c r="E69" s="33" t="s">
        <v>150</v>
      </c>
      <c r="F69" s="34">
        <v>300000</v>
      </c>
      <c r="G69" s="34">
        <v>0</v>
      </c>
      <c r="H69" s="34">
        <v>300000</v>
      </c>
      <c r="I69" s="34">
        <v>410658.02</v>
      </c>
      <c r="J69" s="27">
        <f t="shared" si="12"/>
        <v>1.3688600666666668</v>
      </c>
      <c r="K69" s="34">
        <v>415827.41</v>
      </c>
      <c r="L69" s="34">
        <v>19571.740000000002</v>
      </c>
      <c r="M69" s="34">
        <v>396255.67</v>
      </c>
      <c r="N69" s="27">
        <f t="shared" si="13"/>
        <v>0.96492860409739467</v>
      </c>
      <c r="O69" s="34">
        <v>14402.35</v>
      </c>
      <c r="P69" s="31">
        <f t="shared" si="0"/>
        <v>110658.02000000002</v>
      </c>
    </row>
    <row r="70" spans="1:16" x14ac:dyDescent="0.2">
      <c r="A70" s="32" t="s">
        <v>151</v>
      </c>
      <c r="B70" s="11" t="str">
        <f t="shared" si="17"/>
        <v>3</v>
      </c>
      <c r="C70" s="11" t="str">
        <f t="shared" si="18"/>
        <v>39</v>
      </c>
      <c r="D70" s="11" t="str">
        <f t="shared" si="19"/>
        <v>393</v>
      </c>
      <c r="E70" s="33" t="s">
        <v>152</v>
      </c>
      <c r="F70" s="34">
        <v>0</v>
      </c>
      <c r="G70" s="34">
        <v>0</v>
      </c>
      <c r="H70" s="34">
        <v>0</v>
      </c>
      <c r="I70" s="34">
        <v>138076.75</v>
      </c>
      <c r="J70" s="27" t="str">
        <f t="shared" si="12"/>
        <v xml:space="preserve"> </v>
      </c>
      <c r="K70" s="34">
        <v>138076.75</v>
      </c>
      <c r="L70" s="34">
        <v>0</v>
      </c>
      <c r="M70" s="34">
        <v>138076.75</v>
      </c>
      <c r="N70" s="27">
        <f t="shared" si="13"/>
        <v>1</v>
      </c>
      <c r="O70" s="34">
        <v>0</v>
      </c>
      <c r="P70" s="31">
        <f t="shared" si="0"/>
        <v>138076.75</v>
      </c>
    </row>
    <row r="71" spans="1:16" x14ac:dyDescent="0.2">
      <c r="A71" s="32" t="s">
        <v>153</v>
      </c>
      <c r="B71" s="11" t="str">
        <f t="shared" si="17"/>
        <v>3</v>
      </c>
      <c r="C71" s="11" t="str">
        <f t="shared" si="18"/>
        <v>39</v>
      </c>
      <c r="D71" s="11" t="str">
        <f t="shared" si="19"/>
        <v>396</v>
      </c>
      <c r="E71" s="33" t="s">
        <v>154</v>
      </c>
      <c r="F71" s="34">
        <v>0</v>
      </c>
      <c r="G71" s="34">
        <v>0</v>
      </c>
      <c r="H71" s="34">
        <v>0</v>
      </c>
      <c r="I71" s="34">
        <v>2061001.51</v>
      </c>
      <c r="J71" s="27" t="str">
        <f t="shared" si="12"/>
        <v xml:space="preserve"> </v>
      </c>
      <c r="K71" s="34">
        <v>1529943.91</v>
      </c>
      <c r="L71" s="34">
        <v>0</v>
      </c>
      <c r="M71" s="34">
        <v>1529943.91</v>
      </c>
      <c r="N71" s="27">
        <f t="shared" si="13"/>
        <v>0.74233031978710196</v>
      </c>
      <c r="O71" s="34">
        <v>531057.6</v>
      </c>
      <c r="P71" s="31">
        <f t="shared" si="0"/>
        <v>2061001.51</v>
      </c>
    </row>
    <row r="72" spans="1:16" x14ac:dyDescent="0.2">
      <c r="A72" s="32" t="s">
        <v>155</v>
      </c>
      <c r="B72" s="11" t="str">
        <f t="shared" si="17"/>
        <v>3</v>
      </c>
      <c r="C72" s="11" t="str">
        <f t="shared" si="18"/>
        <v>39</v>
      </c>
      <c r="D72" s="11" t="str">
        <f t="shared" si="19"/>
        <v>397</v>
      </c>
      <c r="E72" s="33" t="s">
        <v>156</v>
      </c>
      <c r="F72" s="34">
        <v>1200000</v>
      </c>
      <c r="G72" s="34">
        <v>0</v>
      </c>
      <c r="H72" s="34">
        <v>1200000</v>
      </c>
      <c r="I72" s="34">
        <v>386486.11</v>
      </c>
      <c r="J72" s="27">
        <f t="shared" si="12"/>
        <v>0.32207175833333335</v>
      </c>
      <c r="K72" s="34">
        <v>386486.11</v>
      </c>
      <c r="L72" s="34">
        <v>0</v>
      </c>
      <c r="M72" s="34">
        <v>386486.11</v>
      </c>
      <c r="N72" s="27">
        <f t="shared" si="13"/>
        <v>1</v>
      </c>
      <c r="O72" s="34">
        <v>0</v>
      </c>
      <c r="P72" s="31">
        <f t="shared" si="0"/>
        <v>-813513.89</v>
      </c>
    </row>
    <row r="73" spans="1:16" x14ac:dyDescent="0.2">
      <c r="A73" s="32" t="s">
        <v>157</v>
      </c>
      <c r="B73" s="11" t="str">
        <f t="shared" si="17"/>
        <v>3</v>
      </c>
      <c r="C73" s="11" t="str">
        <f t="shared" si="18"/>
        <v>39</v>
      </c>
      <c r="D73" s="11" t="str">
        <f t="shared" si="19"/>
        <v>397</v>
      </c>
      <c r="E73" s="33" t="s">
        <v>158</v>
      </c>
      <c r="F73" s="34">
        <v>0</v>
      </c>
      <c r="G73" s="34">
        <v>0</v>
      </c>
      <c r="H73" s="34">
        <v>0</v>
      </c>
      <c r="I73" s="34">
        <v>0</v>
      </c>
      <c r="J73" s="27" t="str">
        <f t="shared" si="12"/>
        <v xml:space="preserve"> </v>
      </c>
      <c r="K73" s="34">
        <v>0</v>
      </c>
      <c r="L73" s="34">
        <v>0</v>
      </c>
      <c r="M73" s="34">
        <v>0</v>
      </c>
      <c r="N73" s="27" t="str">
        <f t="shared" si="13"/>
        <v xml:space="preserve"> </v>
      </c>
      <c r="O73" s="34">
        <v>0</v>
      </c>
      <c r="P73" s="31">
        <f t="shared" si="0"/>
        <v>0</v>
      </c>
    </row>
    <row r="74" spans="1:16" x14ac:dyDescent="0.2">
      <c r="A74" s="32" t="s">
        <v>159</v>
      </c>
      <c r="B74" s="11" t="str">
        <f t="shared" si="17"/>
        <v>3</v>
      </c>
      <c r="C74" s="11" t="str">
        <f t="shared" si="18"/>
        <v>39</v>
      </c>
      <c r="D74" s="11" t="str">
        <f t="shared" si="19"/>
        <v>399</v>
      </c>
      <c r="E74" s="33" t="s">
        <v>160</v>
      </c>
      <c r="F74" s="34">
        <v>0</v>
      </c>
      <c r="G74" s="34">
        <v>0</v>
      </c>
      <c r="H74" s="34">
        <v>0</v>
      </c>
      <c r="I74" s="34">
        <v>27935.98</v>
      </c>
      <c r="J74" s="27" t="str">
        <f t="shared" si="12"/>
        <v xml:space="preserve"> </v>
      </c>
      <c r="K74" s="34">
        <v>27946.97</v>
      </c>
      <c r="L74" s="34">
        <v>10.99</v>
      </c>
      <c r="M74" s="34">
        <v>27935.98</v>
      </c>
      <c r="N74" s="27">
        <f t="shared" si="13"/>
        <v>1</v>
      </c>
      <c r="O74" s="34">
        <v>0</v>
      </c>
      <c r="P74" s="31">
        <f t="shared" si="0"/>
        <v>27935.98</v>
      </c>
    </row>
    <row r="75" spans="1:16" x14ac:dyDescent="0.2">
      <c r="A75" s="32" t="s">
        <v>376</v>
      </c>
      <c r="B75" s="11" t="str">
        <f t="shared" si="17"/>
        <v>3</v>
      </c>
      <c r="C75" s="11" t="str">
        <f t="shared" si="18"/>
        <v>39</v>
      </c>
      <c r="D75" s="11" t="str">
        <f t="shared" si="19"/>
        <v>399</v>
      </c>
      <c r="E75" s="33" t="s">
        <v>377</v>
      </c>
      <c r="F75" s="34">
        <v>0</v>
      </c>
      <c r="G75" s="34">
        <v>0</v>
      </c>
      <c r="H75" s="34">
        <v>0</v>
      </c>
      <c r="I75" s="34">
        <v>7800</v>
      </c>
      <c r="J75" s="27" t="str">
        <f t="shared" si="12"/>
        <v xml:space="preserve"> </v>
      </c>
      <c r="K75" s="34">
        <v>7800</v>
      </c>
      <c r="L75" s="34">
        <v>0</v>
      </c>
      <c r="M75" s="34">
        <v>7800</v>
      </c>
      <c r="N75" s="27">
        <f t="shared" si="13"/>
        <v>1</v>
      </c>
      <c r="O75" s="34">
        <v>0</v>
      </c>
      <c r="P75" s="31">
        <f t="shared" si="0"/>
        <v>7800</v>
      </c>
    </row>
    <row r="76" spans="1:16" x14ac:dyDescent="0.2">
      <c r="A76" s="32" t="s">
        <v>161</v>
      </c>
      <c r="B76" s="11" t="str">
        <f t="shared" si="17"/>
        <v>3</v>
      </c>
      <c r="C76" s="11" t="str">
        <f t="shared" si="18"/>
        <v>39</v>
      </c>
      <c r="D76" s="11" t="str">
        <f t="shared" si="19"/>
        <v>399</v>
      </c>
      <c r="E76" s="33" t="s">
        <v>162</v>
      </c>
      <c r="F76" s="34">
        <v>150000</v>
      </c>
      <c r="G76" s="34">
        <v>0</v>
      </c>
      <c r="H76" s="34">
        <v>150000</v>
      </c>
      <c r="I76" s="34">
        <v>158709.1</v>
      </c>
      <c r="J76" s="27">
        <f t="shared" si="12"/>
        <v>1.0580606666666668</v>
      </c>
      <c r="K76" s="34">
        <v>166799.1</v>
      </c>
      <c r="L76" s="34">
        <v>8090</v>
      </c>
      <c r="M76" s="34">
        <v>158709.1</v>
      </c>
      <c r="N76" s="27">
        <f t="shared" si="13"/>
        <v>1</v>
      </c>
      <c r="O76" s="34">
        <v>0</v>
      </c>
      <c r="P76" s="31">
        <f t="shared" si="0"/>
        <v>8709.1000000000058</v>
      </c>
    </row>
    <row r="77" spans="1:16" x14ac:dyDescent="0.2">
      <c r="A77" s="32" t="s">
        <v>163</v>
      </c>
      <c r="B77" s="11" t="str">
        <f t="shared" si="17"/>
        <v>3</v>
      </c>
      <c r="C77" s="11" t="str">
        <f t="shared" si="18"/>
        <v>39</v>
      </c>
      <c r="D77" s="11" t="str">
        <f t="shared" si="19"/>
        <v>399</v>
      </c>
      <c r="E77" s="33" t="s">
        <v>164</v>
      </c>
      <c r="F77" s="34">
        <v>10000</v>
      </c>
      <c r="G77" s="34">
        <v>0</v>
      </c>
      <c r="H77" s="34">
        <v>10000</v>
      </c>
      <c r="I77" s="34">
        <v>0</v>
      </c>
      <c r="J77" s="27">
        <f t="shared" si="12"/>
        <v>0</v>
      </c>
      <c r="K77" s="34">
        <v>0</v>
      </c>
      <c r="L77" s="34">
        <v>0</v>
      </c>
      <c r="M77" s="34">
        <v>0</v>
      </c>
      <c r="N77" s="27" t="str">
        <f t="shared" si="13"/>
        <v xml:space="preserve"> </v>
      </c>
      <c r="O77" s="34">
        <v>0</v>
      </c>
      <c r="P77" s="31">
        <f t="shared" si="0"/>
        <v>-10000</v>
      </c>
    </row>
    <row r="78" spans="1:16" x14ac:dyDescent="0.2">
      <c r="A78" s="32" t="s">
        <v>165</v>
      </c>
      <c r="B78" s="11" t="str">
        <f t="shared" si="17"/>
        <v>3</v>
      </c>
      <c r="C78" s="11" t="str">
        <f t="shared" si="18"/>
        <v>39</v>
      </c>
      <c r="D78" s="11" t="str">
        <f t="shared" si="19"/>
        <v>399</v>
      </c>
      <c r="E78" s="33" t="s">
        <v>166</v>
      </c>
      <c r="F78" s="34">
        <v>0</v>
      </c>
      <c r="G78" s="34">
        <v>0</v>
      </c>
      <c r="H78" s="34">
        <v>0</v>
      </c>
      <c r="I78" s="34">
        <v>249143.5</v>
      </c>
      <c r="J78" s="27" t="str">
        <f t="shared" si="12"/>
        <v xml:space="preserve"> </v>
      </c>
      <c r="K78" s="34">
        <v>230755.16</v>
      </c>
      <c r="L78" s="34">
        <v>0</v>
      </c>
      <c r="M78" s="34">
        <v>230755.16</v>
      </c>
      <c r="N78" s="27">
        <f t="shared" si="13"/>
        <v>0.92619377988990281</v>
      </c>
      <c r="O78" s="34">
        <v>18388.34</v>
      </c>
      <c r="P78" s="31">
        <f t="shared" si="0"/>
        <v>249143.5</v>
      </c>
    </row>
    <row r="79" spans="1:16" x14ac:dyDescent="0.2">
      <c r="A79" s="32" t="s">
        <v>167</v>
      </c>
      <c r="B79" s="11" t="str">
        <f t="shared" si="17"/>
        <v>3</v>
      </c>
      <c r="C79" s="11" t="str">
        <f t="shared" si="18"/>
        <v>39</v>
      </c>
      <c r="D79" s="11" t="str">
        <f t="shared" si="19"/>
        <v>399</v>
      </c>
      <c r="E79" s="33" t="s">
        <v>168</v>
      </c>
      <c r="F79" s="34">
        <v>0</v>
      </c>
      <c r="G79" s="34">
        <v>0</v>
      </c>
      <c r="H79" s="34">
        <v>0</v>
      </c>
      <c r="I79" s="34">
        <v>8271.14</v>
      </c>
      <c r="J79" s="27" t="str">
        <f t="shared" si="12"/>
        <v xml:space="preserve"> </v>
      </c>
      <c r="K79" s="34">
        <v>8271.14</v>
      </c>
      <c r="L79" s="34">
        <v>0</v>
      </c>
      <c r="M79" s="34">
        <v>8271.14</v>
      </c>
      <c r="N79" s="27">
        <f t="shared" si="13"/>
        <v>1</v>
      </c>
      <c r="O79" s="34">
        <v>0</v>
      </c>
      <c r="P79" s="31">
        <f t="shared" si="0"/>
        <v>8271.14</v>
      </c>
    </row>
    <row r="80" spans="1:16" x14ac:dyDescent="0.2">
      <c r="A80" s="32" t="s">
        <v>169</v>
      </c>
      <c r="B80" s="11" t="str">
        <f t="shared" si="17"/>
        <v>3</v>
      </c>
      <c r="C80" s="11" t="str">
        <f t="shared" si="18"/>
        <v>39</v>
      </c>
      <c r="D80" s="11" t="str">
        <f t="shared" si="19"/>
        <v>399</v>
      </c>
      <c r="E80" s="33" t="s">
        <v>170</v>
      </c>
      <c r="F80" s="34">
        <v>11000</v>
      </c>
      <c r="G80" s="34">
        <v>0</v>
      </c>
      <c r="H80" s="34">
        <v>11000</v>
      </c>
      <c r="I80" s="34">
        <v>13659.54</v>
      </c>
      <c r="J80" s="27">
        <f t="shared" si="12"/>
        <v>1.2417763636363637</v>
      </c>
      <c r="K80" s="34">
        <v>11769.45</v>
      </c>
      <c r="L80" s="34">
        <v>0</v>
      </c>
      <c r="M80" s="34">
        <v>11769.45</v>
      </c>
      <c r="N80" s="27">
        <f t="shared" si="13"/>
        <v>0.86162857607210785</v>
      </c>
      <c r="O80" s="34">
        <v>1890.09</v>
      </c>
      <c r="P80" s="31">
        <f t="shared" si="0"/>
        <v>2659.5400000000009</v>
      </c>
    </row>
    <row r="81" spans="1:16" x14ac:dyDescent="0.2">
      <c r="A81" s="32" t="s">
        <v>171</v>
      </c>
      <c r="B81" s="11" t="str">
        <f t="shared" si="17"/>
        <v>3</v>
      </c>
      <c r="C81" s="11" t="str">
        <f t="shared" si="18"/>
        <v>39</v>
      </c>
      <c r="D81" s="11" t="str">
        <f t="shared" si="19"/>
        <v>399</v>
      </c>
      <c r="E81" s="33" t="s">
        <v>172</v>
      </c>
      <c r="F81" s="34">
        <v>3600</v>
      </c>
      <c r="G81" s="34">
        <v>0</v>
      </c>
      <c r="H81" s="34">
        <v>3600</v>
      </c>
      <c r="I81" s="34">
        <v>877.5</v>
      </c>
      <c r="J81" s="27">
        <f t="shared" si="12"/>
        <v>0.24374999999999999</v>
      </c>
      <c r="K81" s="34">
        <v>0</v>
      </c>
      <c r="L81" s="34">
        <v>0</v>
      </c>
      <c r="M81" s="34">
        <v>0</v>
      </c>
      <c r="N81" s="27">
        <f t="shared" si="13"/>
        <v>0</v>
      </c>
      <c r="O81" s="34">
        <v>877.5</v>
      </c>
      <c r="P81" s="31">
        <f t="shared" si="0"/>
        <v>-2722.5</v>
      </c>
    </row>
    <row r="82" spans="1:16" x14ac:dyDescent="0.2">
      <c r="A82" s="32" t="s">
        <v>366</v>
      </c>
      <c r="B82" s="11" t="str">
        <f t="shared" si="17"/>
        <v>4</v>
      </c>
      <c r="C82" s="11" t="str">
        <f t="shared" si="18"/>
        <v>42</v>
      </c>
      <c r="D82" s="11" t="str">
        <f t="shared" si="19"/>
        <v>420</v>
      </c>
      <c r="E82" s="33" t="s">
        <v>367</v>
      </c>
      <c r="F82" s="34">
        <v>0</v>
      </c>
      <c r="G82" s="34">
        <v>0</v>
      </c>
      <c r="H82" s="34">
        <v>0</v>
      </c>
      <c r="I82" s="34">
        <v>4512499.21</v>
      </c>
      <c r="J82" s="27" t="str">
        <f t="shared" si="12"/>
        <v xml:space="preserve"> </v>
      </c>
      <c r="K82" s="34">
        <v>4512499.21</v>
      </c>
      <c r="L82" s="34">
        <v>0</v>
      </c>
      <c r="M82" s="34">
        <v>4512499.21</v>
      </c>
      <c r="N82" s="27">
        <f t="shared" si="13"/>
        <v>1</v>
      </c>
      <c r="O82" s="34">
        <v>0</v>
      </c>
      <c r="P82" s="31">
        <f t="shared" si="0"/>
        <v>4512499.21</v>
      </c>
    </row>
    <row r="83" spans="1:16" x14ac:dyDescent="0.2">
      <c r="A83" s="32" t="s">
        <v>173</v>
      </c>
      <c r="B83" s="11" t="str">
        <f t="shared" si="17"/>
        <v>4</v>
      </c>
      <c r="C83" s="11" t="str">
        <f t="shared" si="18"/>
        <v>42</v>
      </c>
      <c r="D83" s="11" t="str">
        <f t="shared" si="19"/>
        <v>420</v>
      </c>
      <c r="E83" s="33" t="s">
        <v>174</v>
      </c>
      <c r="F83" s="34">
        <v>84886840</v>
      </c>
      <c r="G83" s="34">
        <v>0</v>
      </c>
      <c r="H83" s="34">
        <v>84886840</v>
      </c>
      <c r="I83" s="34">
        <v>82143356.340000004</v>
      </c>
      <c r="J83" s="27">
        <f t="shared" si="12"/>
        <v>0.96768069514662114</v>
      </c>
      <c r="K83" s="34">
        <v>84886839.239999995</v>
      </c>
      <c r="L83" s="34">
        <v>2743482.9</v>
      </c>
      <c r="M83" s="34">
        <v>82143356.340000004</v>
      </c>
      <c r="N83" s="27">
        <f t="shared" si="13"/>
        <v>1</v>
      </c>
      <c r="O83" s="34">
        <v>0</v>
      </c>
      <c r="P83" s="31">
        <f t="shared" si="0"/>
        <v>-2743483.6599999964</v>
      </c>
    </row>
    <row r="84" spans="1:16" x14ac:dyDescent="0.2">
      <c r="A84" s="32" t="s">
        <v>175</v>
      </c>
      <c r="B84" s="11" t="str">
        <f t="shared" si="17"/>
        <v>4</v>
      </c>
      <c r="C84" s="11" t="str">
        <f t="shared" si="18"/>
        <v>42</v>
      </c>
      <c r="D84" s="11" t="str">
        <f t="shared" si="19"/>
        <v>420</v>
      </c>
      <c r="E84" s="33" t="s">
        <v>176</v>
      </c>
      <c r="F84" s="34">
        <v>0</v>
      </c>
      <c r="G84" s="34">
        <v>0</v>
      </c>
      <c r="H84" s="34">
        <v>0</v>
      </c>
      <c r="I84" s="34">
        <v>2145232.33</v>
      </c>
      <c r="J84" s="27" t="str">
        <f t="shared" si="12"/>
        <v xml:space="preserve"> </v>
      </c>
      <c r="K84" s="34">
        <v>2145232.33</v>
      </c>
      <c r="L84" s="34">
        <v>0</v>
      </c>
      <c r="M84" s="34">
        <v>2145232.33</v>
      </c>
      <c r="N84" s="27">
        <f t="shared" si="13"/>
        <v>1</v>
      </c>
      <c r="O84" s="34">
        <v>0</v>
      </c>
      <c r="P84" s="31">
        <f t="shared" si="0"/>
        <v>2145232.33</v>
      </c>
    </row>
    <row r="85" spans="1:16" x14ac:dyDescent="0.2">
      <c r="A85" s="32" t="s">
        <v>177</v>
      </c>
      <c r="B85" s="11" t="str">
        <f t="shared" si="17"/>
        <v>4</v>
      </c>
      <c r="C85" s="11" t="str">
        <f t="shared" si="18"/>
        <v>42</v>
      </c>
      <c r="D85" s="11" t="str">
        <f t="shared" si="19"/>
        <v>420</v>
      </c>
      <c r="E85" s="33" t="s">
        <v>178</v>
      </c>
      <c r="F85" s="34">
        <v>0</v>
      </c>
      <c r="G85" s="34">
        <v>0</v>
      </c>
      <c r="H85" s="34">
        <v>0</v>
      </c>
      <c r="I85" s="34">
        <v>92107.02</v>
      </c>
      <c r="J85" s="27" t="str">
        <f t="shared" si="12"/>
        <v xml:space="preserve"> </v>
      </c>
      <c r="K85" s="34">
        <v>92107.02</v>
      </c>
      <c r="L85" s="34">
        <v>0</v>
      </c>
      <c r="M85" s="34">
        <v>92107.02</v>
      </c>
      <c r="N85" s="27">
        <f t="shared" si="13"/>
        <v>1</v>
      </c>
      <c r="O85" s="34">
        <v>0</v>
      </c>
      <c r="P85" s="31">
        <f t="shared" si="0"/>
        <v>92107.02</v>
      </c>
    </row>
    <row r="86" spans="1:16" x14ac:dyDescent="0.2">
      <c r="A86" s="32" t="s">
        <v>179</v>
      </c>
      <c r="B86" s="11" t="str">
        <f t="shared" si="17"/>
        <v>4</v>
      </c>
      <c r="C86" s="11" t="str">
        <f t="shared" si="18"/>
        <v>42</v>
      </c>
      <c r="D86" s="11" t="str">
        <f t="shared" si="19"/>
        <v>420</v>
      </c>
      <c r="E86" s="33" t="s">
        <v>180</v>
      </c>
      <c r="F86" s="34">
        <v>1500000</v>
      </c>
      <c r="G86" s="34">
        <v>1239511.72</v>
      </c>
      <c r="H86" s="34">
        <v>2739511.72</v>
      </c>
      <c r="I86" s="34">
        <v>3115583.41</v>
      </c>
      <c r="J86" s="27">
        <f t="shared" si="12"/>
        <v>1.1372769049515146</v>
      </c>
      <c r="K86" s="34">
        <v>0</v>
      </c>
      <c r="L86" s="34">
        <v>0</v>
      </c>
      <c r="M86" s="34">
        <v>0</v>
      </c>
      <c r="N86" s="27">
        <f t="shared" si="13"/>
        <v>0</v>
      </c>
      <c r="O86" s="34">
        <v>3115583.41</v>
      </c>
      <c r="P86" s="31">
        <f t="shared" si="0"/>
        <v>376071.68999999994</v>
      </c>
    </row>
    <row r="87" spans="1:16" x14ac:dyDescent="0.2">
      <c r="A87" s="32" t="s">
        <v>368</v>
      </c>
      <c r="B87" s="11" t="str">
        <f t="shared" si="17"/>
        <v>4</v>
      </c>
      <c r="C87" s="11" t="str">
        <f t="shared" si="18"/>
        <v>42</v>
      </c>
      <c r="D87" s="11" t="str">
        <f t="shared" si="19"/>
        <v>420</v>
      </c>
      <c r="E87" s="33" t="s">
        <v>369</v>
      </c>
      <c r="F87" s="34">
        <v>0</v>
      </c>
      <c r="G87" s="34">
        <v>0</v>
      </c>
      <c r="H87" s="34">
        <v>0</v>
      </c>
      <c r="I87" s="34">
        <v>81391.48</v>
      </c>
      <c r="J87" s="27" t="str">
        <f t="shared" si="12"/>
        <v xml:space="preserve"> </v>
      </c>
      <c r="K87" s="34">
        <v>81391.48</v>
      </c>
      <c r="L87" s="34">
        <v>0</v>
      </c>
      <c r="M87" s="34">
        <v>81391.48</v>
      </c>
      <c r="N87" s="27">
        <f t="shared" si="13"/>
        <v>1</v>
      </c>
      <c r="O87" s="34">
        <v>0</v>
      </c>
      <c r="P87" s="31">
        <f t="shared" ref="P87:P151" si="23">I87-H87</f>
        <v>81391.48</v>
      </c>
    </row>
    <row r="88" spans="1:16" x14ac:dyDescent="0.2">
      <c r="A88" s="32" t="s">
        <v>181</v>
      </c>
      <c r="B88" s="11" t="str">
        <f t="shared" si="17"/>
        <v>4</v>
      </c>
      <c r="C88" s="11" t="str">
        <f t="shared" si="18"/>
        <v>42</v>
      </c>
      <c r="D88" s="11" t="str">
        <f t="shared" si="19"/>
        <v>420</v>
      </c>
      <c r="E88" s="33" t="s">
        <v>182</v>
      </c>
      <c r="F88" s="34">
        <v>0</v>
      </c>
      <c r="G88" s="34">
        <v>65968.87</v>
      </c>
      <c r="H88" s="34">
        <v>65968.87</v>
      </c>
      <c r="I88" s="34">
        <v>124735.99</v>
      </c>
      <c r="J88" s="27">
        <f t="shared" ref="J88:J151" si="24">IF(H88=0," ",I88/H88)</f>
        <v>1.8908310844190603</v>
      </c>
      <c r="K88" s="34">
        <v>124735.99</v>
      </c>
      <c r="L88" s="34">
        <v>0</v>
      </c>
      <c r="M88" s="34">
        <v>124735.99</v>
      </c>
      <c r="N88" s="27">
        <f t="shared" ref="N88:N151" si="25">IF(I88=0," ",M88/I88)</f>
        <v>1</v>
      </c>
      <c r="O88" s="34">
        <v>0</v>
      </c>
      <c r="P88" s="31">
        <f t="shared" si="23"/>
        <v>58767.12000000001</v>
      </c>
    </row>
    <row r="89" spans="1:16" x14ac:dyDescent="0.2">
      <c r="A89" s="32" t="s">
        <v>183</v>
      </c>
      <c r="B89" s="11" t="str">
        <f t="shared" si="17"/>
        <v>4</v>
      </c>
      <c r="C89" s="11" t="str">
        <f t="shared" si="18"/>
        <v>42</v>
      </c>
      <c r="D89" s="11" t="str">
        <f t="shared" si="19"/>
        <v>420</v>
      </c>
      <c r="E89" s="33" t="s">
        <v>184</v>
      </c>
      <c r="F89" s="34">
        <v>30000</v>
      </c>
      <c r="G89" s="34">
        <v>0</v>
      </c>
      <c r="H89" s="34">
        <v>30000</v>
      </c>
      <c r="I89" s="34">
        <v>33553.449999999997</v>
      </c>
      <c r="J89" s="27">
        <f t="shared" si="24"/>
        <v>1.1184483333333333</v>
      </c>
      <c r="K89" s="34">
        <v>33553.449999999997</v>
      </c>
      <c r="L89" s="34">
        <v>0</v>
      </c>
      <c r="M89" s="34">
        <v>33553.449999999997</v>
      </c>
      <c r="N89" s="27">
        <f t="shared" si="25"/>
        <v>1</v>
      </c>
      <c r="O89" s="34">
        <v>0</v>
      </c>
      <c r="P89" s="31">
        <f t="shared" si="23"/>
        <v>3553.4499999999971</v>
      </c>
    </row>
    <row r="90" spans="1:16" x14ac:dyDescent="0.2">
      <c r="A90" s="32" t="s">
        <v>185</v>
      </c>
      <c r="B90" s="11" t="str">
        <f t="shared" si="17"/>
        <v>4</v>
      </c>
      <c r="C90" s="11" t="str">
        <f t="shared" si="18"/>
        <v>42</v>
      </c>
      <c r="D90" s="11" t="str">
        <f t="shared" si="19"/>
        <v>420</v>
      </c>
      <c r="E90" s="33" t="s">
        <v>186</v>
      </c>
      <c r="F90" s="34">
        <v>0</v>
      </c>
      <c r="G90" s="34">
        <v>0</v>
      </c>
      <c r="H90" s="34">
        <v>250000</v>
      </c>
      <c r="I90" s="34">
        <v>0</v>
      </c>
      <c r="J90" s="27">
        <f t="shared" si="24"/>
        <v>0</v>
      </c>
      <c r="K90" s="34">
        <v>0</v>
      </c>
      <c r="L90" s="34">
        <v>0</v>
      </c>
      <c r="M90" s="34">
        <v>0</v>
      </c>
      <c r="N90" s="27" t="str">
        <f t="shared" si="25"/>
        <v xml:space="preserve"> </v>
      </c>
      <c r="O90" s="34">
        <v>0</v>
      </c>
      <c r="P90" s="31">
        <f t="shared" si="23"/>
        <v>-250000</v>
      </c>
    </row>
    <row r="91" spans="1:16" x14ac:dyDescent="0.2">
      <c r="A91" s="32" t="s">
        <v>187</v>
      </c>
      <c r="B91" s="11" t="str">
        <f t="shared" si="17"/>
        <v>4</v>
      </c>
      <c r="C91" s="11" t="str">
        <f t="shared" si="18"/>
        <v>42</v>
      </c>
      <c r="D91" s="11" t="str">
        <f t="shared" si="19"/>
        <v>420</v>
      </c>
      <c r="E91" s="33" t="s">
        <v>188</v>
      </c>
      <c r="F91" s="34">
        <v>0</v>
      </c>
      <c r="G91" s="34">
        <v>23305</v>
      </c>
      <c r="H91" s="34">
        <v>23305</v>
      </c>
      <c r="I91" s="34">
        <v>23305</v>
      </c>
      <c r="J91" s="27">
        <f t="shared" si="24"/>
        <v>1</v>
      </c>
      <c r="K91" s="34">
        <v>23305</v>
      </c>
      <c r="L91" s="34">
        <v>0</v>
      </c>
      <c r="M91" s="34">
        <v>23305</v>
      </c>
      <c r="N91" s="27">
        <f t="shared" si="25"/>
        <v>1</v>
      </c>
      <c r="O91" s="34">
        <v>0</v>
      </c>
      <c r="P91" s="31">
        <f t="shared" si="23"/>
        <v>0</v>
      </c>
    </row>
    <row r="92" spans="1:16" x14ac:dyDescent="0.2">
      <c r="A92" s="32" t="s">
        <v>189</v>
      </c>
      <c r="B92" s="11" t="str">
        <f t="shared" si="17"/>
        <v>4</v>
      </c>
      <c r="C92" s="11" t="str">
        <f t="shared" si="18"/>
        <v>42</v>
      </c>
      <c r="D92" s="11" t="str">
        <f t="shared" si="19"/>
        <v>421</v>
      </c>
      <c r="E92" s="33" t="s">
        <v>190</v>
      </c>
      <c r="F92" s="34">
        <v>0</v>
      </c>
      <c r="G92" s="34">
        <v>0</v>
      </c>
      <c r="H92" s="34">
        <v>0</v>
      </c>
      <c r="I92" s="34">
        <v>3622.62</v>
      </c>
      <c r="J92" s="27" t="str">
        <f t="shared" si="24"/>
        <v xml:space="preserve"> </v>
      </c>
      <c r="K92" s="34">
        <v>3622.62</v>
      </c>
      <c r="L92" s="34">
        <v>0</v>
      </c>
      <c r="M92" s="34">
        <v>3622.62</v>
      </c>
      <c r="N92" s="27">
        <f t="shared" si="25"/>
        <v>1</v>
      </c>
      <c r="O92" s="34">
        <v>0</v>
      </c>
      <c r="P92" s="31">
        <f t="shared" si="23"/>
        <v>3622.62</v>
      </c>
    </row>
    <row r="93" spans="1:16" x14ac:dyDescent="0.2">
      <c r="A93" s="32" t="s">
        <v>191</v>
      </c>
      <c r="B93" s="11" t="str">
        <f t="shared" si="17"/>
        <v>4</v>
      </c>
      <c r="C93" s="11" t="str">
        <f t="shared" si="18"/>
        <v>42</v>
      </c>
      <c r="D93" s="11" t="str">
        <f t="shared" si="19"/>
        <v>422</v>
      </c>
      <c r="E93" s="33" t="s">
        <v>192</v>
      </c>
      <c r="F93" s="34">
        <v>0</v>
      </c>
      <c r="G93" s="34">
        <v>0</v>
      </c>
      <c r="H93" s="34">
        <v>0</v>
      </c>
      <c r="I93" s="34">
        <v>1250</v>
      </c>
      <c r="J93" s="27" t="str">
        <f t="shared" si="24"/>
        <v xml:space="preserve"> </v>
      </c>
      <c r="K93" s="34">
        <v>1250</v>
      </c>
      <c r="L93" s="34">
        <v>0</v>
      </c>
      <c r="M93" s="34">
        <v>1250</v>
      </c>
      <c r="N93" s="27">
        <f t="shared" si="25"/>
        <v>1</v>
      </c>
      <c r="O93" s="34">
        <v>0</v>
      </c>
      <c r="P93" s="31">
        <f t="shared" si="23"/>
        <v>1250</v>
      </c>
    </row>
    <row r="94" spans="1:16" x14ac:dyDescent="0.2">
      <c r="A94" s="32" t="s">
        <v>193</v>
      </c>
      <c r="B94" s="11" t="str">
        <f t="shared" si="17"/>
        <v>4</v>
      </c>
      <c r="C94" s="11" t="str">
        <f t="shared" si="18"/>
        <v>45</v>
      </c>
      <c r="D94" s="11" t="str">
        <f t="shared" si="19"/>
        <v>450</v>
      </c>
      <c r="E94" s="33" t="s">
        <v>194</v>
      </c>
      <c r="F94" s="34">
        <v>0</v>
      </c>
      <c r="G94" s="34">
        <v>0</v>
      </c>
      <c r="H94" s="34">
        <v>0</v>
      </c>
      <c r="I94" s="34">
        <v>0</v>
      </c>
      <c r="J94" s="27" t="str">
        <f t="shared" si="24"/>
        <v xml:space="preserve"> </v>
      </c>
      <c r="K94" s="34">
        <v>0</v>
      </c>
      <c r="L94" s="34">
        <v>0</v>
      </c>
      <c r="M94" s="34">
        <v>0</v>
      </c>
      <c r="N94" s="27" t="str">
        <f t="shared" si="25"/>
        <v xml:space="preserve"> </v>
      </c>
      <c r="O94" s="34">
        <v>0</v>
      </c>
      <c r="P94" s="31">
        <f t="shared" si="23"/>
        <v>0</v>
      </c>
    </row>
    <row r="95" spans="1:16" x14ac:dyDescent="0.2">
      <c r="A95" s="32" t="s">
        <v>195</v>
      </c>
      <c r="B95" s="11" t="str">
        <f t="shared" si="17"/>
        <v>4</v>
      </c>
      <c r="C95" s="11" t="str">
        <f t="shared" si="18"/>
        <v>45</v>
      </c>
      <c r="D95" s="11" t="str">
        <f t="shared" si="19"/>
        <v>450</v>
      </c>
      <c r="E95" s="33" t="s">
        <v>196</v>
      </c>
      <c r="F95" s="34">
        <v>6993025</v>
      </c>
      <c r="G95" s="34">
        <v>0</v>
      </c>
      <c r="H95" s="34">
        <v>6993025</v>
      </c>
      <c r="I95" s="34">
        <v>7567310.0099999998</v>
      </c>
      <c r="J95" s="27">
        <f t="shared" si="24"/>
        <v>1.0821225449644467</v>
      </c>
      <c r="K95" s="34">
        <v>7567310.0099999998</v>
      </c>
      <c r="L95" s="34">
        <v>0</v>
      </c>
      <c r="M95" s="34">
        <v>7567310.0099999998</v>
      </c>
      <c r="N95" s="27">
        <f t="shared" si="25"/>
        <v>1</v>
      </c>
      <c r="O95" s="34">
        <v>0</v>
      </c>
      <c r="P95" s="31">
        <f t="shared" si="23"/>
        <v>574285.00999999978</v>
      </c>
    </row>
    <row r="96" spans="1:16" x14ac:dyDescent="0.2">
      <c r="A96" s="32" t="s">
        <v>197</v>
      </c>
      <c r="B96" s="11" t="str">
        <f t="shared" si="17"/>
        <v>4</v>
      </c>
      <c r="C96" s="11" t="str">
        <f t="shared" si="18"/>
        <v>45</v>
      </c>
      <c r="D96" s="11" t="str">
        <f t="shared" si="19"/>
        <v>450</v>
      </c>
      <c r="E96" s="33" t="s">
        <v>198</v>
      </c>
      <c r="F96" s="34">
        <v>0</v>
      </c>
      <c r="G96" s="34">
        <v>0</v>
      </c>
      <c r="H96" s="34">
        <v>0</v>
      </c>
      <c r="I96" s="34">
        <v>0</v>
      </c>
      <c r="J96" s="27" t="str">
        <f t="shared" si="24"/>
        <v xml:space="preserve"> </v>
      </c>
      <c r="K96" s="34">
        <v>0</v>
      </c>
      <c r="L96" s="34">
        <v>0</v>
      </c>
      <c r="M96" s="34">
        <v>0</v>
      </c>
      <c r="N96" s="27" t="str">
        <f t="shared" si="25"/>
        <v xml:space="preserve"> </v>
      </c>
      <c r="O96" s="34">
        <v>0</v>
      </c>
      <c r="P96" s="31">
        <f t="shared" si="23"/>
        <v>0</v>
      </c>
    </row>
    <row r="97" spans="1:16" x14ac:dyDescent="0.2">
      <c r="A97" s="32" t="s">
        <v>199</v>
      </c>
      <c r="B97" s="11" t="str">
        <f t="shared" si="17"/>
        <v>4</v>
      </c>
      <c r="C97" s="11" t="str">
        <f t="shared" si="18"/>
        <v>45</v>
      </c>
      <c r="D97" s="11" t="str">
        <f t="shared" si="19"/>
        <v>450</v>
      </c>
      <c r="E97" s="33" t="s">
        <v>200</v>
      </c>
      <c r="F97" s="34">
        <v>2943860</v>
      </c>
      <c r="G97" s="34">
        <v>0</v>
      </c>
      <c r="H97" s="34">
        <v>2943860</v>
      </c>
      <c r="I97" s="34">
        <v>2183300.38</v>
      </c>
      <c r="J97" s="27">
        <f t="shared" si="24"/>
        <v>0.74164545188969577</v>
      </c>
      <c r="K97" s="34">
        <v>2183300.38</v>
      </c>
      <c r="L97" s="34">
        <v>0</v>
      </c>
      <c r="M97" s="34">
        <v>2183300.38</v>
      </c>
      <c r="N97" s="27">
        <f t="shared" si="25"/>
        <v>1</v>
      </c>
      <c r="O97" s="34">
        <v>0</v>
      </c>
      <c r="P97" s="31">
        <f t="shared" si="23"/>
        <v>-760559.62000000011</v>
      </c>
    </row>
    <row r="98" spans="1:16" x14ac:dyDescent="0.2">
      <c r="A98" s="32" t="s">
        <v>201</v>
      </c>
      <c r="B98" s="11" t="str">
        <f t="shared" si="17"/>
        <v>4</v>
      </c>
      <c r="C98" s="11" t="str">
        <f t="shared" si="18"/>
        <v>45</v>
      </c>
      <c r="D98" s="11" t="str">
        <f t="shared" si="19"/>
        <v>450</v>
      </c>
      <c r="E98" s="33" t="s">
        <v>202</v>
      </c>
      <c r="F98" s="34">
        <v>526090</v>
      </c>
      <c r="G98" s="34">
        <v>0</v>
      </c>
      <c r="H98" s="34">
        <v>526090</v>
      </c>
      <c r="I98" s="34">
        <v>461251.09</v>
      </c>
      <c r="J98" s="27">
        <f t="shared" si="24"/>
        <v>0.87675319812199437</v>
      </c>
      <c r="K98" s="34">
        <v>461251.09</v>
      </c>
      <c r="L98" s="34">
        <v>0</v>
      </c>
      <c r="M98" s="34">
        <v>461251.09</v>
      </c>
      <c r="N98" s="27">
        <f t="shared" si="25"/>
        <v>1</v>
      </c>
      <c r="O98" s="34">
        <v>0</v>
      </c>
      <c r="P98" s="31">
        <f t="shared" si="23"/>
        <v>-64838.909999999974</v>
      </c>
    </row>
    <row r="99" spans="1:16" x14ac:dyDescent="0.2">
      <c r="A99" s="32" t="s">
        <v>203</v>
      </c>
      <c r="B99" s="11" t="str">
        <f t="shared" si="17"/>
        <v>4</v>
      </c>
      <c r="C99" s="11" t="str">
        <f t="shared" si="18"/>
        <v>45</v>
      </c>
      <c r="D99" s="11" t="str">
        <f t="shared" si="19"/>
        <v>450</v>
      </c>
      <c r="E99" s="33" t="s">
        <v>204</v>
      </c>
      <c r="F99" s="34">
        <v>3000</v>
      </c>
      <c r="G99" s="34">
        <v>36000</v>
      </c>
      <c r="H99" s="34">
        <v>39000</v>
      </c>
      <c r="I99" s="34">
        <v>18000</v>
      </c>
      <c r="J99" s="27">
        <f t="shared" si="24"/>
        <v>0.46153846153846156</v>
      </c>
      <c r="K99" s="34">
        <v>18000</v>
      </c>
      <c r="L99" s="34">
        <v>0</v>
      </c>
      <c r="M99" s="34">
        <v>18000</v>
      </c>
      <c r="N99" s="27">
        <f t="shared" si="25"/>
        <v>1</v>
      </c>
      <c r="O99" s="34">
        <v>0</v>
      </c>
      <c r="P99" s="31">
        <f t="shared" si="23"/>
        <v>-21000</v>
      </c>
    </row>
    <row r="100" spans="1:16" x14ac:dyDescent="0.2">
      <c r="A100" s="32" t="s">
        <v>205</v>
      </c>
      <c r="B100" s="11" t="str">
        <f t="shared" si="17"/>
        <v>4</v>
      </c>
      <c r="C100" s="11" t="str">
        <f t="shared" si="18"/>
        <v>45</v>
      </c>
      <c r="D100" s="11" t="str">
        <f t="shared" si="19"/>
        <v>450</v>
      </c>
      <c r="E100" s="33" t="s">
        <v>206</v>
      </c>
      <c r="F100" s="34">
        <v>562785</v>
      </c>
      <c r="G100" s="34">
        <v>0</v>
      </c>
      <c r="H100" s="34">
        <v>562785</v>
      </c>
      <c r="I100" s="34">
        <v>562782.71999999997</v>
      </c>
      <c r="J100" s="27">
        <f t="shared" si="24"/>
        <v>0.99999594871931552</v>
      </c>
      <c r="K100" s="34">
        <v>562782.71999999997</v>
      </c>
      <c r="L100" s="34">
        <v>0</v>
      </c>
      <c r="M100" s="34">
        <v>562782.71999999997</v>
      </c>
      <c r="N100" s="27">
        <f t="shared" si="25"/>
        <v>1</v>
      </c>
      <c r="O100" s="34">
        <v>0</v>
      </c>
      <c r="P100" s="31">
        <f t="shared" si="23"/>
        <v>-2.2800000000279397</v>
      </c>
    </row>
    <row r="101" spans="1:16" x14ac:dyDescent="0.2">
      <c r="A101" s="32" t="s">
        <v>207</v>
      </c>
      <c r="B101" s="11" t="str">
        <f t="shared" si="17"/>
        <v>4</v>
      </c>
      <c r="C101" s="11" t="str">
        <f t="shared" si="18"/>
        <v>45</v>
      </c>
      <c r="D101" s="11" t="str">
        <f t="shared" si="19"/>
        <v>450</v>
      </c>
      <c r="E101" s="33" t="s">
        <v>208</v>
      </c>
      <c r="F101" s="34">
        <v>1375</v>
      </c>
      <c r="G101" s="34">
        <v>0</v>
      </c>
      <c r="H101" s="34">
        <v>1375</v>
      </c>
      <c r="I101" s="34">
        <v>687</v>
      </c>
      <c r="J101" s="27">
        <f t="shared" si="24"/>
        <v>0.49963636363636366</v>
      </c>
      <c r="K101" s="34">
        <v>687</v>
      </c>
      <c r="L101" s="34">
        <v>0</v>
      </c>
      <c r="M101" s="34">
        <v>687</v>
      </c>
      <c r="N101" s="27">
        <f t="shared" si="25"/>
        <v>1</v>
      </c>
      <c r="O101" s="34">
        <v>0</v>
      </c>
      <c r="P101" s="31">
        <f t="shared" si="23"/>
        <v>-688</v>
      </c>
    </row>
    <row r="102" spans="1:16" x14ac:dyDescent="0.2">
      <c r="A102" s="32" t="s">
        <v>209</v>
      </c>
      <c r="B102" s="11" t="str">
        <f t="shared" si="17"/>
        <v>4</v>
      </c>
      <c r="C102" s="11" t="str">
        <f t="shared" si="18"/>
        <v>45</v>
      </c>
      <c r="D102" s="11" t="str">
        <f t="shared" si="19"/>
        <v>450</v>
      </c>
      <c r="E102" s="33" t="s">
        <v>210</v>
      </c>
      <c r="F102" s="34">
        <v>9750</v>
      </c>
      <c r="G102" s="34">
        <v>0</v>
      </c>
      <c r="H102" s="34">
        <v>9750</v>
      </c>
      <c r="I102" s="34">
        <v>9750</v>
      </c>
      <c r="J102" s="27">
        <f t="shared" si="24"/>
        <v>1</v>
      </c>
      <c r="K102" s="34">
        <v>9750</v>
      </c>
      <c r="L102" s="34">
        <v>0</v>
      </c>
      <c r="M102" s="34">
        <v>9750</v>
      </c>
      <c r="N102" s="27">
        <f t="shared" si="25"/>
        <v>1</v>
      </c>
      <c r="O102" s="34">
        <v>0</v>
      </c>
      <c r="P102" s="31">
        <f t="shared" si="23"/>
        <v>0</v>
      </c>
    </row>
    <row r="103" spans="1:16" x14ac:dyDescent="0.2">
      <c r="A103" s="32" t="s">
        <v>211</v>
      </c>
      <c r="B103" s="11" t="str">
        <f t="shared" si="17"/>
        <v>4</v>
      </c>
      <c r="C103" s="11" t="str">
        <f t="shared" si="18"/>
        <v>45</v>
      </c>
      <c r="D103" s="11" t="str">
        <f t="shared" si="19"/>
        <v>450</v>
      </c>
      <c r="E103" s="33" t="s">
        <v>212</v>
      </c>
      <c r="F103" s="34">
        <v>88000</v>
      </c>
      <c r="G103" s="34">
        <v>0</v>
      </c>
      <c r="H103" s="34">
        <v>88000</v>
      </c>
      <c r="I103" s="34">
        <v>88000</v>
      </c>
      <c r="J103" s="27">
        <f t="shared" si="24"/>
        <v>1</v>
      </c>
      <c r="K103" s="34">
        <v>88000</v>
      </c>
      <c r="L103" s="34">
        <v>0</v>
      </c>
      <c r="M103" s="34">
        <v>88000</v>
      </c>
      <c r="N103" s="27">
        <f t="shared" si="25"/>
        <v>1</v>
      </c>
      <c r="O103" s="34">
        <v>0</v>
      </c>
      <c r="P103" s="31">
        <f t="shared" si="23"/>
        <v>0</v>
      </c>
    </row>
    <row r="104" spans="1:16" x14ac:dyDescent="0.2">
      <c r="A104" s="32" t="s">
        <v>213</v>
      </c>
      <c r="B104" s="11" t="str">
        <f t="shared" si="17"/>
        <v>4</v>
      </c>
      <c r="C104" s="11" t="str">
        <f t="shared" si="18"/>
        <v>45</v>
      </c>
      <c r="D104" s="11" t="str">
        <f t="shared" si="19"/>
        <v>450</v>
      </c>
      <c r="E104" s="33" t="s">
        <v>214</v>
      </c>
      <c r="F104" s="34">
        <v>1467945</v>
      </c>
      <c r="G104" s="34">
        <v>0</v>
      </c>
      <c r="H104" s="34">
        <v>1467945</v>
      </c>
      <c r="I104" s="34">
        <v>2125653</v>
      </c>
      <c r="J104" s="27">
        <f t="shared" si="24"/>
        <v>1.448046759245067</v>
      </c>
      <c r="K104" s="34">
        <v>2125653</v>
      </c>
      <c r="L104" s="34">
        <v>0</v>
      </c>
      <c r="M104" s="34">
        <v>2125653</v>
      </c>
      <c r="N104" s="27">
        <f t="shared" si="25"/>
        <v>1</v>
      </c>
      <c r="O104" s="34">
        <v>0</v>
      </c>
      <c r="P104" s="31">
        <f t="shared" si="23"/>
        <v>657708</v>
      </c>
    </row>
    <row r="105" spans="1:16" x14ac:dyDescent="0.2">
      <c r="A105" s="32" t="s">
        <v>215</v>
      </c>
      <c r="B105" s="11" t="str">
        <f t="shared" si="17"/>
        <v>4</v>
      </c>
      <c r="C105" s="11" t="str">
        <f t="shared" si="18"/>
        <v>45</v>
      </c>
      <c r="D105" s="11" t="str">
        <f t="shared" si="19"/>
        <v>450</v>
      </c>
      <c r="E105" s="33" t="s">
        <v>216</v>
      </c>
      <c r="F105" s="34">
        <v>167200</v>
      </c>
      <c r="G105" s="34">
        <v>0</v>
      </c>
      <c r="H105" s="34">
        <v>167200</v>
      </c>
      <c r="I105" s="34">
        <v>57928.34</v>
      </c>
      <c r="J105" s="27">
        <f t="shared" si="24"/>
        <v>0.3464613636363636</v>
      </c>
      <c r="K105" s="34">
        <v>57928.34</v>
      </c>
      <c r="L105" s="34">
        <v>0</v>
      </c>
      <c r="M105" s="34">
        <v>57928.34</v>
      </c>
      <c r="N105" s="27">
        <f t="shared" si="25"/>
        <v>1</v>
      </c>
      <c r="O105" s="34">
        <v>0</v>
      </c>
      <c r="P105" s="31">
        <f t="shared" si="23"/>
        <v>-109271.66</v>
      </c>
    </row>
    <row r="106" spans="1:16" x14ac:dyDescent="0.2">
      <c r="A106" s="32" t="s">
        <v>217</v>
      </c>
      <c r="B106" s="11" t="str">
        <f t="shared" si="17"/>
        <v>4</v>
      </c>
      <c r="C106" s="11" t="str">
        <f t="shared" si="18"/>
        <v>45</v>
      </c>
      <c r="D106" s="11" t="str">
        <f t="shared" si="19"/>
        <v>450</v>
      </c>
      <c r="E106" s="33" t="s">
        <v>218</v>
      </c>
      <c r="F106" s="34">
        <v>308015</v>
      </c>
      <c r="G106" s="34">
        <v>0</v>
      </c>
      <c r="H106" s="34">
        <v>308015</v>
      </c>
      <c r="I106" s="34">
        <v>308013.76</v>
      </c>
      <c r="J106" s="27">
        <f t="shared" si="24"/>
        <v>0.99999597422203468</v>
      </c>
      <c r="K106" s="34">
        <v>308013.76</v>
      </c>
      <c r="L106" s="34">
        <v>0</v>
      </c>
      <c r="M106" s="34">
        <v>308013.76</v>
      </c>
      <c r="N106" s="27">
        <f t="shared" si="25"/>
        <v>1</v>
      </c>
      <c r="O106" s="34">
        <v>0</v>
      </c>
      <c r="P106" s="31">
        <f t="shared" si="23"/>
        <v>-1.2399999999906868</v>
      </c>
    </row>
    <row r="107" spans="1:16" x14ac:dyDescent="0.2">
      <c r="A107" s="32" t="s">
        <v>219</v>
      </c>
      <c r="B107" s="11" t="str">
        <f t="shared" si="17"/>
        <v>4</v>
      </c>
      <c r="C107" s="11" t="str">
        <f t="shared" si="18"/>
        <v>45</v>
      </c>
      <c r="D107" s="11" t="str">
        <f t="shared" si="19"/>
        <v>450</v>
      </c>
      <c r="E107" s="33" t="s">
        <v>220</v>
      </c>
      <c r="F107" s="34">
        <v>10500</v>
      </c>
      <c r="G107" s="34">
        <v>0</v>
      </c>
      <c r="H107" s="34">
        <v>10500</v>
      </c>
      <c r="I107" s="34">
        <v>10500</v>
      </c>
      <c r="J107" s="27">
        <f t="shared" si="24"/>
        <v>1</v>
      </c>
      <c r="K107" s="34">
        <v>10500</v>
      </c>
      <c r="L107" s="34">
        <v>0</v>
      </c>
      <c r="M107" s="34">
        <v>10500</v>
      </c>
      <c r="N107" s="27">
        <f t="shared" si="25"/>
        <v>1</v>
      </c>
      <c r="O107" s="34">
        <v>0</v>
      </c>
      <c r="P107" s="31">
        <f t="shared" si="23"/>
        <v>0</v>
      </c>
    </row>
    <row r="108" spans="1:16" x14ac:dyDescent="0.2">
      <c r="A108" s="32" t="s">
        <v>221</v>
      </c>
      <c r="B108" s="11" t="str">
        <f t="shared" si="17"/>
        <v>4</v>
      </c>
      <c r="C108" s="11" t="str">
        <f t="shared" si="18"/>
        <v>45</v>
      </c>
      <c r="D108" s="11" t="str">
        <f t="shared" si="19"/>
        <v>450</v>
      </c>
      <c r="E108" s="33" t="s">
        <v>222</v>
      </c>
      <c r="F108" s="34">
        <v>5210</v>
      </c>
      <c r="G108" s="34">
        <v>48000</v>
      </c>
      <c r="H108" s="34">
        <v>53210</v>
      </c>
      <c r="I108" s="34">
        <v>48000</v>
      </c>
      <c r="J108" s="27">
        <f t="shared" si="24"/>
        <v>0.90208607404623187</v>
      </c>
      <c r="K108" s="34">
        <v>48000</v>
      </c>
      <c r="L108" s="34">
        <v>0</v>
      </c>
      <c r="M108" s="34">
        <v>48000</v>
      </c>
      <c r="N108" s="27">
        <f t="shared" si="25"/>
        <v>1</v>
      </c>
      <c r="O108" s="34">
        <v>0</v>
      </c>
      <c r="P108" s="31">
        <f t="shared" si="23"/>
        <v>-5210</v>
      </c>
    </row>
    <row r="109" spans="1:16" x14ac:dyDescent="0.2">
      <c r="A109" s="32" t="s">
        <v>352</v>
      </c>
      <c r="B109" s="11" t="str">
        <f t="shared" si="17"/>
        <v>4</v>
      </c>
      <c r="C109" s="11" t="str">
        <f t="shared" si="18"/>
        <v>45</v>
      </c>
      <c r="D109" s="11" t="str">
        <f t="shared" si="19"/>
        <v>450</v>
      </c>
      <c r="E109" s="33" t="s">
        <v>353</v>
      </c>
      <c r="F109" s="34">
        <v>0</v>
      </c>
      <c r="G109" s="34">
        <v>27603.66</v>
      </c>
      <c r="H109" s="34">
        <v>27603.66</v>
      </c>
      <c r="I109" s="34">
        <v>345044.66</v>
      </c>
      <c r="J109" s="27">
        <f t="shared" si="24"/>
        <v>12.499960512482764</v>
      </c>
      <c r="K109" s="34">
        <v>345044.66</v>
      </c>
      <c r="L109" s="34">
        <v>0</v>
      </c>
      <c r="M109" s="34">
        <v>345044.66</v>
      </c>
      <c r="N109" s="27">
        <f t="shared" si="25"/>
        <v>1</v>
      </c>
      <c r="O109" s="34">
        <v>0</v>
      </c>
      <c r="P109" s="31">
        <f t="shared" si="23"/>
        <v>317441</v>
      </c>
    </row>
    <row r="110" spans="1:16" x14ac:dyDescent="0.2">
      <c r="A110" s="32" t="s">
        <v>223</v>
      </c>
      <c r="B110" s="11" t="str">
        <f t="shared" si="17"/>
        <v>4</v>
      </c>
      <c r="C110" s="11" t="str">
        <f t="shared" si="18"/>
        <v>45</v>
      </c>
      <c r="D110" s="11" t="str">
        <f t="shared" si="19"/>
        <v>450</v>
      </c>
      <c r="E110" s="33" t="s">
        <v>224</v>
      </c>
      <c r="F110" s="34">
        <v>61780</v>
      </c>
      <c r="G110" s="34">
        <v>0</v>
      </c>
      <c r="H110" s="34">
        <v>61780</v>
      </c>
      <c r="I110" s="34">
        <v>57250.21</v>
      </c>
      <c r="J110" s="27">
        <f t="shared" si="24"/>
        <v>0.9266786986079637</v>
      </c>
      <c r="K110" s="34">
        <v>57250.21</v>
      </c>
      <c r="L110" s="34">
        <v>0</v>
      </c>
      <c r="M110" s="34">
        <v>57250.21</v>
      </c>
      <c r="N110" s="27">
        <f t="shared" si="25"/>
        <v>1</v>
      </c>
      <c r="O110" s="34">
        <v>0</v>
      </c>
      <c r="P110" s="31">
        <f t="shared" si="23"/>
        <v>-4529.7900000000009</v>
      </c>
    </row>
    <row r="111" spans="1:16" x14ac:dyDescent="0.2">
      <c r="A111" s="32" t="s">
        <v>354</v>
      </c>
      <c r="B111" s="11" t="str">
        <f t="shared" si="17"/>
        <v>4</v>
      </c>
      <c r="C111" s="11" t="str">
        <f t="shared" si="18"/>
        <v>45</v>
      </c>
      <c r="D111" s="11" t="str">
        <f t="shared" si="19"/>
        <v>450</v>
      </c>
      <c r="E111" s="33" t="s">
        <v>355</v>
      </c>
      <c r="F111" s="34">
        <v>0</v>
      </c>
      <c r="G111" s="34">
        <v>162015.39000000001</v>
      </c>
      <c r="H111" s="34">
        <v>162015.39000000001</v>
      </c>
      <c r="I111" s="34">
        <v>270844.78999999998</v>
      </c>
      <c r="J111" s="27">
        <f t="shared" si="24"/>
        <v>1.6717226061055062</v>
      </c>
      <c r="K111" s="34">
        <v>162015.39000000001</v>
      </c>
      <c r="L111" s="34">
        <v>0</v>
      </c>
      <c r="M111" s="34">
        <v>162015.39000000001</v>
      </c>
      <c r="N111" s="27">
        <f t="shared" si="25"/>
        <v>0.5981853666079382</v>
      </c>
      <c r="O111" s="34">
        <v>108829.4</v>
      </c>
      <c r="P111" s="31">
        <f t="shared" si="23"/>
        <v>108829.39999999997</v>
      </c>
    </row>
    <row r="112" spans="1:16" x14ac:dyDescent="0.2">
      <c r="A112" s="32" t="s">
        <v>225</v>
      </c>
      <c r="B112" s="11" t="str">
        <f t="shared" si="17"/>
        <v>4</v>
      </c>
      <c r="C112" s="11" t="str">
        <f t="shared" si="18"/>
        <v>45</v>
      </c>
      <c r="D112" s="11" t="str">
        <f t="shared" si="19"/>
        <v>450</v>
      </c>
      <c r="E112" s="33" t="s">
        <v>226</v>
      </c>
      <c r="F112" s="34">
        <v>197225</v>
      </c>
      <c r="G112" s="34">
        <v>0</v>
      </c>
      <c r="H112" s="34">
        <v>197225</v>
      </c>
      <c r="I112" s="34">
        <v>201381.03</v>
      </c>
      <c r="J112" s="27">
        <f t="shared" si="24"/>
        <v>1.0210725313727975</v>
      </c>
      <c r="K112" s="34">
        <v>150999.29999999999</v>
      </c>
      <c r="L112" s="34">
        <v>0</v>
      </c>
      <c r="M112" s="34">
        <v>150999.29999999999</v>
      </c>
      <c r="N112" s="27">
        <f t="shared" si="25"/>
        <v>0.74981888810480302</v>
      </c>
      <c r="O112" s="34">
        <v>50381.73</v>
      </c>
      <c r="P112" s="31">
        <f t="shared" si="23"/>
        <v>4156.0299999999988</v>
      </c>
    </row>
    <row r="113" spans="1:16" x14ac:dyDescent="0.2">
      <c r="A113" s="32" t="s">
        <v>227</v>
      </c>
      <c r="B113" s="11" t="str">
        <f t="shared" si="17"/>
        <v>4</v>
      </c>
      <c r="C113" s="11" t="str">
        <f t="shared" si="18"/>
        <v>45</v>
      </c>
      <c r="D113" s="11" t="str">
        <f t="shared" si="19"/>
        <v>450</v>
      </c>
      <c r="E113" s="33" t="s">
        <v>228</v>
      </c>
      <c r="F113" s="34">
        <v>1547000</v>
      </c>
      <c r="G113" s="34">
        <v>0</v>
      </c>
      <c r="H113" s="34">
        <v>1547000</v>
      </c>
      <c r="I113" s="34">
        <v>1579599.26</v>
      </c>
      <c r="J113" s="27">
        <f t="shared" si="24"/>
        <v>1.0210725662572722</v>
      </c>
      <c r="K113" s="34">
        <v>1184413.3700000001</v>
      </c>
      <c r="L113" s="34">
        <v>0</v>
      </c>
      <c r="M113" s="34">
        <v>1184413.3700000001</v>
      </c>
      <c r="N113" s="27">
        <f t="shared" si="25"/>
        <v>0.74981889393896028</v>
      </c>
      <c r="O113" s="34">
        <v>395185.89</v>
      </c>
      <c r="P113" s="31">
        <f t="shared" si="23"/>
        <v>32599.260000000009</v>
      </c>
    </row>
    <row r="114" spans="1:16" x14ac:dyDescent="0.2">
      <c r="A114" s="32" t="s">
        <v>229</v>
      </c>
      <c r="B114" s="11" t="str">
        <f t="shared" si="17"/>
        <v>4</v>
      </c>
      <c r="C114" s="11" t="str">
        <f t="shared" si="18"/>
        <v>45</v>
      </c>
      <c r="D114" s="11" t="str">
        <f t="shared" si="19"/>
        <v>450</v>
      </c>
      <c r="E114" s="33" t="s">
        <v>230</v>
      </c>
      <c r="F114" s="34">
        <v>1803160</v>
      </c>
      <c r="G114" s="34">
        <v>0</v>
      </c>
      <c r="H114" s="34">
        <v>1803160</v>
      </c>
      <c r="I114" s="34">
        <v>436376.95</v>
      </c>
      <c r="J114" s="27">
        <f t="shared" si="24"/>
        <v>0.24200678253732338</v>
      </c>
      <c r="K114" s="34">
        <v>436376.95</v>
      </c>
      <c r="L114" s="34">
        <v>0</v>
      </c>
      <c r="M114" s="34">
        <v>436376.95</v>
      </c>
      <c r="N114" s="27">
        <f t="shared" si="25"/>
        <v>1</v>
      </c>
      <c r="O114" s="34">
        <v>0</v>
      </c>
      <c r="P114" s="31">
        <f t="shared" si="23"/>
        <v>-1366783.05</v>
      </c>
    </row>
    <row r="115" spans="1:16" x14ac:dyDescent="0.2">
      <c r="A115" s="32" t="s">
        <v>231</v>
      </c>
      <c r="B115" s="11" t="str">
        <f t="shared" ref="B115:B132" si="26">LEFT(A115,1)</f>
        <v>4</v>
      </c>
      <c r="C115" s="11" t="str">
        <f t="shared" ref="C115:C132" si="27">LEFT(A115,2)</f>
        <v>45</v>
      </c>
      <c r="D115" s="11" t="str">
        <f t="shared" ref="D115:D132" si="28">LEFT(A115,3)</f>
        <v>450</v>
      </c>
      <c r="E115" s="33" t="s">
        <v>232</v>
      </c>
      <c r="F115" s="34">
        <v>569585</v>
      </c>
      <c r="G115" s="34">
        <v>0</v>
      </c>
      <c r="H115" s="34">
        <v>569585</v>
      </c>
      <c r="I115" s="34">
        <v>571671.92000000004</v>
      </c>
      <c r="J115" s="27">
        <f t="shared" si="24"/>
        <v>1.0036639307566035</v>
      </c>
      <c r="K115" s="34">
        <v>571671.92000000004</v>
      </c>
      <c r="L115" s="34">
        <v>0</v>
      </c>
      <c r="M115" s="34">
        <v>571671.92000000004</v>
      </c>
      <c r="N115" s="27">
        <f t="shared" si="25"/>
        <v>1</v>
      </c>
      <c r="O115" s="34">
        <v>0</v>
      </c>
      <c r="P115" s="31">
        <f t="shared" si="23"/>
        <v>2086.9200000000419</v>
      </c>
    </row>
    <row r="116" spans="1:16" x14ac:dyDescent="0.2">
      <c r="A116" s="32" t="s">
        <v>370</v>
      </c>
      <c r="B116" s="11" t="str">
        <f t="shared" si="26"/>
        <v>4</v>
      </c>
      <c r="C116" s="11" t="str">
        <f t="shared" si="27"/>
        <v>45</v>
      </c>
      <c r="D116" s="11" t="str">
        <f t="shared" si="28"/>
        <v>450</v>
      </c>
      <c r="E116" s="33" t="s">
        <v>371</v>
      </c>
      <c r="F116" s="34">
        <v>0</v>
      </c>
      <c r="G116" s="34">
        <v>0</v>
      </c>
      <c r="H116" s="34">
        <v>0</v>
      </c>
      <c r="I116" s="34">
        <v>15000</v>
      </c>
      <c r="J116" s="27" t="str">
        <f t="shared" si="24"/>
        <v xml:space="preserve"> </v>
      </c>
      <c r="K116" s="34">
        <v>15000</v>
      </c>
      <c r="L116" s="34">
        <v>0</v>
      </c>
      <c r="M116" s="34">
        <v>15000</v>
      </c>
      <c r="N116" s="27">
        <f t="shared" si="25"/>
        <v>1</v>
      </c>
      <c r="O116" s="34">
        <v>0</v>
      </c>
      <c r="P116" s="31">
        <f t="shared" si="23"/>
        <v>15000</v>
      </c>
    </row>
    <row r="117" spans="1:16" x14ac:dyDescent="0.2">
      <c r="A117" s="32" t="s">
        <v>388</v>
      </c>
      <c r="B117" s="11" t="str">
        <f t="shared" si="26"/>
        <v>4</v>
      </c>
      <c r="C117" s="11" t="str">
        <f t="shared" si="27"/>
        <v>45</v>
      </c>
      <c r="D117" s="11" t="str">
        <f t="shared" si="28"/>
        <v>451</v>
      </c>
      <c r="E117" s="33" t="s">
        <v>389</v>
      </c>
      <c r="F117" s="34">
        <v>0</v>
      </c>
      <c r="G117" s="34">
        <v>0</v>
      </c>
      <c r="H117" s="34">
        <v>0</v>
      </c>
      <c r="I117" s="34">
        <v>0</v>
      </c>
      <c r="J117" s="27" t="str">
        <f t="shared" si="24"/>
        <v xml:space="preserve"> </v>
      </c>
      <c r="K117" s="34">
        <v>0</v>
      </c>
      <c r="L117" s="34">
        <v>0</v>
      </c>
      <c r="M117" s="34">
        <v>0</v>
      </c>
      <c r="N117" s="27" t="str">
        <f t="shared" si="25"/>
        <v xml:space="preserve"> </v>
      </c>
      <c r="O117" s="34">
        <v>0</v>
      </c>
      <c r="P117" s="31">
        <f t="shared" si="23"/>
        <v>0</v>
      </c>
    </row>
    <row r="118" spans="1:16" x14ac:dyDescent="0.2">
      <c r="A118" s="32" t="s">
        <v>233</v>
      </c>
      <c r="B118" s="11" t="str">
        <f t="shared" si="26"/>
        <v>4</v>
      </c>
      <c r="C118" s="11" t="str">
        <f t="shared" si="27"/>
        <v>45</v>
      </c>
      <c r="D118" s="11" t="str">
        <f t="shared" si="28"/>
        <v>451</v>
      </c>
      <c r="E118" s="33" t="s">
        <v>234</v>
      </c>
      <c r="F118" s="34">
        <v>200000</v>
      </c>
      <c r="G118" s="34">
        <v>0</v>
      </c>
      <c r="H118" s="34">
        <v>200000</v>
      </c>
      <c r="I118" s="34">
        <v>178050.79</v>
      </c>
      <c r="J118" s="27">
        <f t="shared" si="24"/>
        <v>0.89025395000000007</v>
      </c>
      <c r="K118" s="34">
        <v>178050.79</v>
      </c>
      <c r="L118" s="34">
        <v>0</v>
      </c>
      <c r="M118" s="34">
        <v>178050.79</v>
      </c>
      <c r="N118" s="27">
        <f t="shared" si="25"/>
        <v>1</v>
      </c>
      <c r="O118" s="34">
        <v>0</v>
      </c>
      <c r="P118" s="31">
        <f t="shared" si="23"/>
        <v>-21949.209999999992</v>
      </c>
    </row>
    <row r="119" spans="1:16" x14ac:dyDescent="0.2">
      <c r="A119" s="32" t="s">
        <v>235</v>
      </c>
      <c r="B119" s="11" t="str">
        <f t="shared" si="26"/>
        <v>4</v>
      </c>
      <c r="C119" s="11" t="str">
        <f t="shared" si="27"/>
        <v>45</v>
      </c>
      <c r="D119" s="11" t="str">
        <f t="shared" si="28"/>
        <v>451</v>
      </c>
      <c r="E119" s="33" t="s">
        <v>236</v>
      </c>
      <c r="F119" s="34">
        <v>0</v>
      </c>
      <c r="G119" s="34">
        <v>0</v>
      </c>
      <c r="H119" s="34">
        <v>0</v>
      </c>
      <c r="I119" s="34">
        <v>45457.21</v>
      </c>
      <c r="J119" s="27" t="str">
        <f t="shared" si="24"/>
        <v xml:space="preserve"> </v>
      </c>
      <c r="K119" s="34">
        <v>45457.21</v>
      </c>
      <c r="L119" s="34">
        <v>0</v>
      </c>
      <c r="M119" s="34">
        <v>45457.21</v>
      </c>
      <c r="N119" s="27">
        <f t="shared" si="25"/>
        <v>1</v>
      </c>
      <c r="O119" s="34">
        <v>0</v>
      </c>
      <c r="P119" s="31">
        <f t="shared" si="23"/>
        <v>45457.21</v>
      </c>
    </row>
    <row r="120" spans="1:16" x14ac:dyDescent="0.2">
      <c r="A120" s="32" t="s">
        <v>237</v>
      </c>
      <c r="B120" s="11" t="str">
        <f t="shared" si="26"/>
        <v>4</v>
      </c>
      <c r="C120" s="11" t="str">
        <f t="shared" si="27"/>
        <v>45</v>
      </c>
      <c r="D120" s="11" t="str">
        <f t="shared" si="28"/>
        <v>451</v>
      </c>
      <c r="E120" s="33" t="s">
        <v>238</v>
      </c>
      <c r="F120" s="34">
        <v>0</v>
      </c>
      <c r="G120" s="34">
        <v>0</v>
      </c>
      <c r="H120" s="34">
        <v>0</v>
      </c>
      <c r="I120" s="34">
        <v>40161.39</v>
      </c>
      <c r="J120" s="27" t="str">
        <f t="shared" si="24"/>
        <v xml:space="preserve"> </v>
      </c>
      <c r="K120" s="34">
        <v>40161.39</v>
      </c>
      <c r="L120" s="34">
        <v>0</v>
      </c>
      <c r="M120" s="34">
        <v>40161.39</v>
      </c>
      <c r="N120" s="27">
        <f t="shared" si="25"/>
        <v>1</v>
      </c>
      <c r="O120" s="34">
        <v>0</v>
      </c>
      <c r="P120" s="31">
        <f t="shared" si="23"/>
        <v>40161.39</v>
      </c>
    </row>
    <row r="121" spans="1:16" x14ac:dyDescent="0.2">
      <c r="A121" s="32" t="s">
        <v>239</v>
      </c>
      <c r="B121" s="11" t="str">
        <f t="shared" si="26"/>
        <v>4</v>
      </c>
      <c r="C121" s="11" t="str">
        <f t="shared" si="27"/>
        <v>45</v>
      </c>
      <c r="D121" s="11" t="str">
        <f t="shared" si="28"/>
        <v>451</v>
      </c>
      <c r="E121" s="33" t="s">
        <v>240</v>
      </c>
      <c r="F121" s="34">
        <v>0</v>
      </c>
      <c r="G121" s="34">
        <v>0</v>
      </c>
      <c r="H121" s="34">
        <v>0</v>
      </c>
      <c r="I121" s="34">
        <v>55192.46</v>
      </c>
      <c r="J121" s="27" t="str">
        <f t="shared" si="24"/>
        <v xml:space="preserve"> </v>
      </c>
      <c r="K121" s="34">
        <v>55192.46</v>
      </c>
      <c r="L121" s="34">
        <v>0</v>
      </c>
      <c r="M121" s="34">
        <v>55192.46</v>
      </c>
      <c r="N121" s="27">
        <f t="shared" si="25"/>
        <v>1</v>
      </c>
      <c r="O121" s="34">
        <v>0</v>
      </c>
      <c r="P121" s="31">
        <f t="shared" si="23"/>
        <v>55192.46</v>
      </c>
    </row>
    <row r="122" spans="1:16" x14ac:dyDescent="0.2">
      <c r="A122" s="32" t="s">
        <v>241</v>
      </c>
      <c r="B122" s="11" t="str">
        <f t="shared" si="26"/>
        <v>4</v>
      </c>
      <c r="C122" s="11" t="str">
        <f t="shared" si="27"/>
        <v>45</v>
      </c>
      <c r="D122" s="11" t="str">
        <f t="shared" si="28"/>
        <v>451</v>
      </c>
      <c r="E122" s="33" t="s">
        <v>242</v>
      </c>
      <c r="F122" s="34">
        <v>0</v>
      </c>
      <c r="G122" s="34">
        <v>0</v>
      </c>
      <c r="H122" s="34">
        <v>0</v>
      </c>
      <c r="I122" s="34">
        <v>-13166.65</v>
      </c>
      <c r="J122" s="27" t="str">
        <f t="shared" si="24"/>
        <v xml:space="preserve"> </v>
      </c>
      <c r="K122" s="34">
        <v>0</v>
      </c>
      <c r="L122" s="34">
        <v>13166.65</v>
      </c>
      <c r="M122" s="34">
        <v>-13166.65</v>
      </c>
      <c r="N122" s="27">
        <f t="shared" si="25"/>
        <v>1</v>
      </c>
      <c r="O122" s="34">
        <v>0</v>
      </c>
      <c r="P122" s="31">
        <f t="shared" si="23"/>
        <v>-13166.65</v>
      </c>
    </row>
    <row r="123" spans="1:16" x14ac:dyDescent="0.2">
      <c r="A123" s="32" t="s">
        <v>243</v>
      </c>
      <c r="B123" s="11" t="str">
        <f t="shared" si="26"/>
        <v>4</v>
      </c>
      <c r="C123" s="11" t="str">
        <f t="shared" si="27"/>
        <v>45</v>
      </c>
      <c r="D123" s="11" t="str">
        <f t="shared" si="28"/>
        <v>451</v>
      </c>
      <c r="E123" s="33" t="s">
        <v>244</v>
      </c>
      <c r="F123" s="34">
        <v>0</v>
      </c>
      <c r="G123" s="34">
        <v>0</v>
      </c>
      <c r="H123" s="34">
        <v>0</v>
      </c>
      <c r="I123" s="34">
        <v>5208</v>
      </c>
      <c r="J123" s="27" t="str">
        <f t="shared" si="24"/>
        <v xml:space="preserve"> </v>
      </c>
      <c r="K123" s="34">
        <v>5208</v>
      </c>
      <c r="L123" s="34">
        <v>0</v>
      </c>
      <c r="M123" s="34">
        <v>5208</v>
      </c>
      <c r="N123" s="27">
        <f t="shared" si="25"/>
        <v>1</v>
      </c>
      <c r="O123" s="34">
        <v>0</v>
      </c>
      <c r="P123" s="31">
        <f t="shared" si="23"/>
        <v>5208</v>
      </c>
    </row>
    <row r="124" spans="1:16" x14ac:dyDescent="0.2">
      <c r="A124" s="32" t="s">
        <v>245</v>
      </c>
      <c r="B124" s="11" t="str">
        <f t="shared" si="26"/>
        <v>4</v>
      </c>
      <c r="C124" s="11" t="str">
        <f t="shared" si="27"/>
        <v>45</v>
      </c>
      <c r="D124" s="11" t="str">
        <f t="shared" si="28"/>
        <v>451</v>
      </c>
      <c r="E124" s="33" t="s">
        <v>246</v>
      </c>
      <c r="F124" s="34">
        <v>140588</v>
      </c>
      <c r="G124" s="34">
        <v>0</v>
      </c>
      <c r="H124" s="34">
        <v>140588</v>
      </c>
      <c r="I124" s="34">
        <v>63919.8</v>
      </c>
      <c r="J124" s="27">
        <f t="shared" si="24"/>
        <v>0.45466042620991837</v>
      </c>
      <c r="K124" s="34">
        <v>63919.8</v>
      </c>
      <c r="L124" s="34">
        <v>0</v>
      </c>
      <c r="M124" s="34">
        <v>63919.8</v>
      </c>
      <c r="N124" s="27">
        <f t="shared" si="25"/>
        <v>1</v>
      </c>
      <c r="O124" s="34">
        <v>0</v>
      </c>
      <c r="P124" s="31">
        <f t="shared" si="23"/>
        <v>-76668.2</v>
      </c>
    </row>
    <row r="125" spans="1:16" x14ac:dyDescent="0.2">
      <c r="A125" s="32" t="s">
        <v>247</v>
      </c>
      <c r="B125" s="11" t="str">
        <f t="shared" si="26"/>
        <v>4</v>
      </c>
      <c r="C125" s="11" t="str">
        <f t="shared" si="27"/>
        <v>45</v>
      </c>
      <c r="D125" s="11" t="str">
        <f t="shared" si="28"/>
        <v>451</v>
      </c>
      <c r="E125" s="33" t="s">
        <v>248</v>
      </c>
      <c r="F125" s="34">
        <v>317686</v>
      </c>
      <c r="G125" s="34">
        <v>0</v>
      </c>
      <c r="H125" s="34">
        <v>317686</v>
      </c>
      <c r="I125" s="34">
        <v>0</v>
      </c>
      <c r="J125" s="27">
        <f t="shared" si="24"/>
        <v>0</v>
      </c>
      <c r="K125" s="34">
        <v>0</v>
      </c>
      <c r="L125" s="34">
        <v>0</v>
      </c>
      <c r="M125" s="34">
        <v>0</v>
      </c>
      <c r="N125" s="27" t="str">
        <f t="shared" si="25"/>
        <v xml:space="preserve"> </v>
      </c>
      <c r="O125" s="34">
        <v>0</v>
      </c>
      <c r="P125" s="31">
        <f t="shared" si="23"/>
        <v>-317686</v>
      </c>
    </row>
    <row r="126" spans="1:16" x14ac:dyDescent="0.2">
      <c r="A126" s="32" t="s">
        <v>249</v>
      </c>
      <c r="B126" s="11" t="str">
        <f t="shared" si="26"/>
        <v>4</v>
      </c>
      <c r="C126" s="11" t="str">
        <f t="shared" si="27"/>
        <v>45</v>
      </c>
      <c r="D126" s="11" t="str">
        <f t="shared" si="28"/>
        <v>451</v>
      </c>
      <c r="E126" s="33" t="s">
        <v>250</v>
      </c>
      <c r="F126" s="34">
        <v>181711</v>
      </c>
      <c r="G126" s="34">
        <v>0</v>
      </c>
      <c r="H126" s="34">
        <v>181711</v>
      </c>
      <c r="I126" s="34">
        <v>0</v>
      </c>
      <c r="J126" s="27">
        <f t="shared" si="24"/>
        <v>0</v>
      </c>
      <c r="K126" s="34">
        <v>0</v>
      </c>
      <c r="L126" s="34">
        <v>0</v>
      </c>
      <c r="M126" s="34">
        <v>0</v>
      </c>
      <c r="N126" s="27" t="str">
        <f t="shared" si="25"/>
        <v xml:space="preserve"> </v>
      </c>
      <c r="O126" s="34">
        <v>0</v>
      </c>
      <c r="P126" s="31">
        <f t="shared" si="23"/>
        <v>-181711</v>
      </c>
    </row>
    <row r="127" spans="1:16" x14ac:dyDescent="0.2">
      <c r="A127" s="32" t="s">
        <v>378</v>
      </c>
      <c r="B127" s="11" t="str">
        <f t="shared" si="26"/>
        <v>4</v>
      </c>
      <c r="C127" s="11" t="str">
        <f t="shared" si="27"/>
        <v>45</v>
      </c>
      <c r="D127" s="11" t="str">
        <f t="shared" si="28"/>
        <v>451</v>
      </c>
      <c r="E127" s="33" t="s">
        <v>379</v>
      </c>
      <c r="F127" s="34">
        <v>0</v>
      </c>
      <c r="G127" s="34">
        <v>0</v>
      </c>
      <c r="H127" s="34">
        <v>0</v>
      </c>
      <c r="I127" s="34">
        <v>0</v>
      </c>
      <c r="J127" s="27" t="str">
        <f t="shared" si="24"/>
        <v xml:space="preserve"> </v>
      </c>
      <c r="K127" s="34">
        <v>0</v>
      </c>
      <c r="L127" s="34">
        <v>0</v>
      </c>
      <c r="M127" s="34">
        <v>0</v>
      </c>
      <c r="N127" s="27" t="str">
        <f t="shared" si="25"/>
        <v xml:space="preserve"> </v>
      </c>
      <c r="O127" s="34">
        <v>0</v>
      </c>
      <c r="P127" s="31">
        <f t="shared" si="23"/>
        <v>0</v>
      </c>
    </row>
    <row r="128" spans="1:16" x14ac:dyDescent="0.2">
      <c r="A128" s="32" t="s">
        <v>380</v>
      </c>
      <c r="B128" s="11" t="str">
        <f t="shared" si="26"/>
        <v>4</v>
      </c>
      <c r="C128" s="11" t="str">
        <f t="shared" si="27"/>
        <v>45</v>
      </c>
      <c r="D128" s="11" t="str">
        <f t="shared" si="28"/>
        <v>451</v>
      </c>
      <c r="E128" s="33" t="s">
        <v>381</v>
      </c>
      <c r="F128" s="34">
        <v>0</v>
      </c>
      <c r="G128" s="34">
        <v>0</v>
      </c>
      <c r="H128" s="34">
        <v>0</v>
      </c>
      <c r="I128" s="34">
        <v>0</v>
      </c>
      <c r="J128" s="27" t="str">
        <f t="shared" si="24"/>
        <v xml:space="preserve"> </v>
      </c>
      <c r="K128" s="34">
        <v>0</v>
      </c>
      <c r="L128" s="34">
        <v>0</v>
      </c>
      <c r="M128" s="34">
        <v>0</v>
      </c>
      <c r="N128" s="27" t="str">
        <f t="shared" si="25"/>
        <v xml:space="preserve"> </v>
      </c>
      <c r="O128" s="34">
        <v>0</v>
      </c>
      <c r="P128" s="31">
        <f t="shared" si="23"/>
        <v>0</v>
      </c>
    </row>
    <row r="129" spans="1:16" x14ac:dyDescent="0.2">
      <c r="A129" s="32" t="s">
        <v>382</v>
      </c>
      <c r="B129" s="11" t="str">
        <f t="shared" si="26"/>
        <v>4</v>
      </c>
      <c r="C129" s="11" t="str">
        <f t="shared" si="27"/>
        <v>45</v>
      </c>
      <c r="D129" s="11" t="str">
        <f t="shared" si="28"/>
        <v>451</v>
      </c>
      <c r="E129" s="33" t="s">
        <v>383</v>
      </c>
      <c r="F129" s="34">
        <v>0</v>
      </c>
      <c r="G129" s="34">
        <v>0</v>
      </c>
      <c r="H129" s="34">
        <v>0</v>
      </c>
      <c r="I129" s="34">
        <v>0</v>
      </c>
      <c r="J129" s="27" t="str">
        <f t="shared" si="24"/>
        <v xml:space="preserve"> </v>
      </c>
      <c r="K129" s="34">
        <v>0</v>
      </c>
      <c r="L129" s="34">
        <v>0</v>
      </c>
      <c r="M129" s="34">
        <v>0</v>
      </c>
      <c r="N129" s="27" t="str">
        <f t="shared" si="25"/>
        <v xml:space="preserve"> </v>
      </c>
      <c r="O129" s="34">
        <v>0</v>
      </c>
      <c r="P129" s="31">
        <f t="shared" si="23"/>
        <v>0</v>
      </c>
    </row>
    <row r="130" spans="1:16" x14ac:dyDescent="0.2">
      <c r="A130" s="32" t="s">
        <v>372</v>
      </c>
      <c r="B130" s="11" t="str">
        <f t="shared" si="26"/>
        <v>4</v>
      </c>
      <c r="C130" s="11" t="str">
        <f t="shared" si="27"/>
        <v>46</v>
      </c>
      <c r="D130" s="11" t="str">
        <f t="shared" si="28"/>
        <v>463</v>
      </c>
      <c r="E130" s="33" t="s">
        <v>373</v>
      </c>
      <c r="F130" s="34">
        <v>0</v>
      </c>
      <c r="G130" s="34">
        <v>0</v>
      </c>
      <c r="H130" s="34">
        <v>0</v>
      </c>
      <c r="I130" s="34">
        <v>452030.92</v>
      </c>
      <c r="J130" s="27" t="str">
        <f t="shared" si="24"/>
        <v xml:space="preserve"> </v>
      </c>
      <c r="K130" s="34">
        <v>452030.92</v>
      </c>
      <c r="L130" s="34">
        <v>0</v>
      </c>
      <c r="M130" s="34">
        <v>452030.92</v>
      </c>
      <c r="N130" s="27">
        <f t="shared" si="25"/>
        <v>1</v>
      </c>
      <c r="O130" s="34">
        <v>0</v>
      </c>
      <c r="P130" s="31">
        <f t="shared" si="23"/>
        <v>452030.92</v>
      </c>
    </row>
    <row r="131" spans="1:16" x14ac:dyDescent="0.2">
      <c r="A131" s="32" t="s">
        <v>251</v>
      </c>
      <c r="B131" s="11" t="str">
        <f t="shared" si="26"/>
        <v>4</v>
      </c>
      <c r="C131" s="11" t="str">
        <f t="shared" si="27"/>
        <v>46</v>
      </c>
      <c r="D131" s="11" t="str">
        <f t="shared" si="28"/>
        <v>463</v>
      </c>
      <c r="E131" s="33" t="s">
        <v>252</v>
      </c>
      <c r="F131" s="34">
        <v>0</v>
      </c>
      <c r="G131" s="34">
        <v>6500</v>
      </c>
      <c r="H131" s="34">
        <v>6500</v>
      </c>
      <c r="I131" s="34">
        <v>6500</v>
      </c>
      <c r="J131" s="27">
        <f t="shared" si="24"/>
        <v>1</v>
      </c>
      <c r="K131" s="34">
        <v>6500</v>
      </c>
      <c r="L131" s="34">
        <v>0</v>
      </c>
      <c r="M131" s="34">
        <v>6500</v>
      </c>
      <c r="N131" s="27">
        <f t="shared" si="25"/>
        <v>1</v>
      </c>
      <c r="O131" s="34">
        <v>0</v>
      </c>
      <c r="P131" s="31">
        <f t="shared" si="23"/>
        <v>0</v>
      </c>
    </row>
    <row r="132" spans="1:16" x14ac:dyDescent="0.2">
      <c r="A132" s="32" t="s">
        <v>253</v>
      </c>
      <c r="B132" s="11" t="str">
        <f t="shared" si="26"/>
        <v>4</v>
      </c>
      <c r="C132" s="11" t="str">
        <f t="shared" si="27"/>
        <v>46</v>
      </c>
      <c r="D132" s="11" t="str">
        <f t="shared" si="28"/>
        <v>466</v>
      </c>
      <c r="E132" s="33" t="s">
        <v>254</v>
      </c>
      <c r="F132" s="34">
        <v>0</v>
      </c>
      <c r="G132" s="34">
        <v>0</v>
      </c>
      <c r="H132" s="34">
        <v>0</v>
      </c>
      <c r="I132" s="34">
        <v>8004.41</v>
      </c>
      <c r="J132" s="27" t="str">
        <f t="shared" si="24"/>
        <v xml:space="preserve"> </v>
      </c>
      <c r="K132" s="34">
        <v>8004.41</v>
      </c>
      <c r="L132" s="34">
        <v>0</v>
      </c>
      <c r="M132" s="34">
        <v>8004.41</v>
      </c>
      <c r="N132" s="27">
        <f t="shared" si="25"/>
        <v>1</v>
      </c>
      <c r="O132" s="34">
        <v>0</v>
      </c>
      <c r="P132" s="31">
        <f t="shared" si="23"/>
        <v>8004.41</v>
      </c>
    </row>
    <row r="133" spans="1:16" x14ac:dyDescent="0.2">
      <c r="A133" s="32" t="s">
        <v>255</v>
      </c>
      <c r="B133" s="11" t="str">
        <f t="shared" ref="B133" si="29">LEFT(A133,1)</f>
        <v>4</v>
      </c>
      <c r="C133" s="11" t="str">
        <f t="shared" ref="C133" si="30">LEFT(A133,2)</f>
        <v>49</v>
      </c>
      <c r="D133" s="11" t="str">
        <f t="shared" ref="D133" si="31">LEFT(A133,3)</f>
        <v>490</v>
      </c>
      <c r="E133" s="33" t="s">
        <v>256</v>
      </c>
      <c r="F133" s="34">
        <v>0</v>
      </c>
      <c r="G133" s="34">
        <v>0</v>
      </c>
      <c r="H133" s="34">
        <v>0</v>
      </c>
      <c r="I133" s="34">
        <v>11785.74</v>
      </c>
      <c r="J133" s="27" t="str">
        <f t="shared" si="24"/>
        <v xml:space="preserve"> </v>
      </c>
      <c r="K133" s="34">
        <v>11785.74</v>
      </c>
      <c r="L133" s="34">
        <v>0</v>
      </c>
      <c r="M133" s="34">
        <v>11785.74</v>
      </c>
      <c r="N133" s="27">
        <f t="shared" si="25"/>
        <v>1</v>
      </c>
      <c r="O133" s="34">
        <v>0</v>
      </c>
      <c r="P133" s="31">
        <f t="shared" si="23"/>
        <v>11785.74</v>
      </c>
    </row>
    <row r="134" spans="1:16" x14ac:dyDescent="0.2">
      <c r="A134" s="32" t="s">
        <v>257</v>
      </c>
      <c r="B134" s="11" t="str">
        <f t="shared" ref="B134:B141" si="32">LEFT(A134,1)</f>
        <v>4</v>
      </c>
      <c r="C134" s="11" t="str">
        <f t="shared" ref="C134:C141" si="33">LEFT(A134,2)</f>
        <v>49</v>
      </c>
      <c r="D134" s="11" t="str">
        <f t="shared" ref="D134:D141" si="34">LEFT(A134,3)</f>
        <v>490</v>
      </c>
      <c r="E134" s="33" t="s">
        <v>258</v>
      </c>
      <c r="F134" s="34">
        <v>28635</v>
      </c>
      <c r="G134" s="34">
        <v>0</v>
      </c>
      <c r="H134" s="34">
        <v>28635</v>
      </c>
      <c r="I134" s="34">
        <v>28773.39</v>
      </c>
      <c r="J134" s="27">
        <f t="shared" si="24"/>
        <v>1.0048328968046096</v>
      </c>
      <c r="K134" s="34">
        <v>28773.39</v>
      </c>
      <c r="L134" s="34">
        <v>0</v>
      </c>
      <c r="M134" s="34">
        <v>28773.39</v>
      </c>
      <c r="N134" s="27">
        <f t="shared" si="25"/>
        <v>1</v>
      </c>
      <c r="O134" s="34">
        <v>0</v>
      </c>
      <c r="P134" s="31">
        <f t="shared" si="23"/>
        <v>138.38999999999942</v>
      </c>
    </row>
    <row r="135" spans="1:16" x14ac:dyDescent="0.2">
      <c r="A135" s="32" t="s">
        <v>259</v>
      </c>
      <c r="B135" s="11" t="str">
        <f t="shared" si="32"/>
        <v>4</v>
      </c>
      <c r="C135" s="11" t="str">
        <f t="shared" si="33"/>
        <v>49</v>
      </c>
      <c r="D135" s="11" t="str">
        <f t="shared" si="34"/>
        <v>490</v>
      </c>
      <c r="E135" s="33" t="s">
        <v>260</v>
      </c>
      <c r="F135" s="34">
        <v>28675</v>
      </c>
      <c r="G135" s="34">
        <v>0</v>
      </c>
      <c r="H135" s="34">
        <v>28675</v>
      </c>
      <c r="I135" s="34">
        <v>0</v>
      </c>
      <c r="J135" s="27">
        <f t="shared" si="24"/>
        <v>0</v>
      </c>
      <c r="K135" s="34">
        <v>0</v>
      </c>
      <c r="L135" s="34">
        <v>0</v>
      </c>
      <c r="M135" s="34">
        <v>0</v>
      </c>
      <c r="N135" s="27" t="str">
        <f t="shared" si="25"/>
        <v xml:space="preserve"> </v>
      </c>
      <c r="O135" s="34">
        <v>0</v>
      </c>
      <c r="P135" s="31">
        <f t="shared" si="23"/>
        <v>-28675</v>
      </c>
    </row>
    <row r="136" spans="1:16" x14ac:dyDescent="0.2">
      <c r="A136" s="32" t="s">
        <v>261</v>
      </c>
      <c r="B136" s="11" t="str">
        <f t="shared" si="32"/>
        <v>4</v>
      </c>
      <c r="C136" s="11" t="str">
        <f t="shared" si="33"/>
        <v>49</v>
      </c>
      <c r="D136" s="11" t="str">
        <f t="shared" si="34"/>
        <v>490</v>
      </c>
      <c r="E136" s="33" t="s">
        <v>262</v>
      </c>
      <c r="F136" s="34">
        <v>10725</v>
      </c>
      <c r="G136" s="34">
        <v>0</v>
      </c>
      <c r="H136" s="34">
        <v>10725</v>
      </c>
      <c r="I136" s="34">
        <v>0</v>
      </c>
      <c r="J136" s="27">
        <f t="shared" si="24"/>
        <v>0</v>
      </c>
      <c r="K136" s="34">
        <v>0</v>
      </c>
      <c r="L136" s="34">
        <v>0</v>
      </c>
      <c r="M136" s="34">
        <v>0</v>
      </c>
      <c r="N136" s="27" t="str">
        <f t="shared" si="25"/>
        <v xml:space="preserve"> </v>
      </c>
      <c r="O136" s="34">
        <v>0</v>
      </c>
      <c r="P136" s="31">
        <f t="shared" si="23"/>
        <v>-10725</v>
      </c>
    </row>
    <row r="137" spans="1:16" x14ac:dyDescent="0.2">
      <c r="A137" s="32" t="s">
        <v>263</v>
      </c>
      <c r="B137" s="11" t="str">
        <f t="shared" si="32"/>
        <v>4</v>
      </c>
      <c r="C137" s="11" t="str">
        <f t="shared" si="33"/>
        <v>49</v>
      </c>
      <c r="D137" s="11" t="str">
        <f t="shared" si="34"/>
        <v>490</v>
      </c>
      <c r="E137" s="33" t="s">
        <v>264</v>
      </c>
      <c r="F137" s="34">
        <v>53360</v>
      </c>
      <c r="G137" s="34">
        <v>0</v>
      </c>
      <c r="H137" s="34">
        <v>53360</v>
      </c>
      <c r="I137" s="34">
        <v>0</v>
      </c>
      <c r="J137" s="27">
        <f t="shared" si="24"/>
        <v>0</v>
      </c>
      <c r="K137" s="34">
        <v>0</v>
      </c>
      <c r="L137" s="34">
        <v>0</v>
      </c>
      <c r="M137" s="34">
        <v>0</v>
      </c>
      <c r="N137" s="27" t="str">
        <f t="shared" si="25"/>
        <v xml:space="preserve"> </v>
      </c>
      <c r="O137" s="34">
        <v>0</v>
      </c>
      <c r="P137" s="31">
        <f t="shared" si="23"/>
        <v>-53360</v>
      </c>
    </row>
    <row r="138" spans="1:16" x14ac:dyDescent="0.2">
      <c r="A138" s="32" t="s">
        <v>265</v>
      </c>
      <c r="B138" s="11" t="str">
        <f t="shared" si="32"/>
        <v>4</v>
      </c>
      <c r="C138" s="11" t="str">
        <f t="shared" si="33"/>
        <v>49</v>
      </c>
      <c r="D138" s="11" t="str">
        <f t="shared" si="34"/>
        <v>491</v>
      </c>
      <c r="E138" s="33" t="s">
        <v>266</v>
      </c>
      <c r="F138" s="34">
        <v>0</v>
      </c>
      <c r="G138" s="34">
        <v>0</v>
      </c>
      <c r="H138" s="34">
        <v>0</v>
      </c>
      <c r="I138" s="34">
        <v>27921.3</v>
      </c>
      <c r="J138" s="27" t="str">
        <f t="shared" si="24"/>
        <v xml:space="preserve"> </v>
      </c>
      <c r="K138" s="34">
        <v>27921.3</v>
      </c>
      <c r="L138" s="34">
        <v>0</v>
      </c>
      <c r="M138" s="34">
        <v>27921.3</v>
      </c>
      <c r="N138" s="27">
        <f t="shared" si="25"/>
        <v>1</v>
      </c>
      <c r="O138" s="34">
        <v>0</v>
      </c>
      <c r="P138" s="31">
        <f t="shared" si="23"/>
        <v>27921.3</v>
      </c>
    </row>
    <row r="139" spans="1:16" x14ac:dyDescent="0.2">
      <c r="A139" s="32" t="s">
        <v>358</v>
      </c>
      <c r="B139" s="11" t="str">
        <f t="shared" si="32"/>
        <v>4</v>
      </c>
      <c r="C139" s="11" t="str">
        <f t="shared" si="33"/>
        <v>49</v>
      </c>
      <c r="D139" s="11" t="str">
        <f t="shared" si="34"/>
        <v>491</v>
      </c>
      <c r="E139" s="33" t="s">
        <v>359</v>
      </c>
      <c r="F139" s="34">
        <v>0</v>
      </c>
      <c r="G139" s="34">
        <v>0</v>
      </c>
      <c r="H139" s="34">
        <v>0</v>
      </c>
      <c r="I139" s="34">
        <v>6727.5</v>
      </c>
      <c r="J139" s="27" t="str">
        <f t="shared" si="24"/>
        <v xml:space="preserve"> </v>
      </c>
      <c r="K139" s="34">
        <v>6727.5</v>
      </c>
      <c r="L139" s="34">
        <v>0</v>
      </c>
      <c r="M139" s="34">
        <v>6727.5</v>
      </c>
      <c r="N139" s="27">
        <f t="shared" si="25"/>
        <v>1</v>
      </c>
      <c r="O139" s="34">
        <v>0</v>
      </c>
      <c r="P139" s="31">
        <f t="shared" si="23"/>
        <v>6727.5</v>
      </c>
    </row>
    <row r="140" spans="1:16" x14ac:dyDescent="0.2">
      <c r="A140" s="32" t="s">
        <v>267</v>
      </c>
      <c r="B140" s="11" t="str">
        <f t="shared" si="32"/>
        <v>4</v>
      </c>
      <c r="C140" s="11" t="str">
        <f t="shared" si="33"/>
        <v>49</v>
      </c>
      <c r="D140" s="11" t="str">
        <f t="shared" si="34"/>
        <v>491</v>
      </c>
      <c r="E140" s="33" t="s">
        <v>268</v>
      </c>
      <c r="F140" s="34">
        <v>0</v>
      </c>
      <c r="G140" s="34">
        <v>0</v>
      </c>
      <c r="H140" s="34">
        <v>0</v>
      </c>
      <c r="I140" s="34">
        <v>21580.65</v>
      </c>
      <c r="J140" s="27" t="str">
        <f t="shared" si="24"/>
        <v xml:space="preserve"> </v>
      </c>
      <c r="K140" s="34">
        <v>21580.65</v>
      </c>
      <c r="L140" s="34">
        <v>0</v>
      </c>
      <c r="M140" s="34">
        <v>21580.65</v>
      </c>
      <c r="N140" s="27">
        <f t="shared" si="25"/>
        <v>1</v>
      </c>
      <c r="O140" s="34">
        <v>0</v>
      </c>
      <c r="P140" s="31">
        <f t="shared" si="23"/>
        <v>21580.65</v>
      </c>
    </row>
    <row r="141" spans="1:16" x14ac:dyDescent="0.2">
      <c r="A141" s="32" t="s">
        <v>269</v>
      </c>
      <c r="B141" s="11" t="str">
        <f t="shared" si="32"/>
        <v>4</v>
      </c>
      <c r="C141" s="11" t="str">
        <f t="shared" si="33"/>
        <v>49</v>
      </c>
      <c r="D141" s="11" t="str">
        <f t="shared" si="34"/>
        <v>497</v>
      </c>
      <c r="E141" s="33" t="s">
        <v>270</v>
      </c>
      <c r="F141" s="34">
        <v>28320</v>
      </c>
      <c r="G141" s="34">
        <v>0</v>
      </c>
      <c r="H141" s="34">
        <v>28320</v>
      </c>
      <c r="I141" s="34">
        <v>0</v>
      </c>
      <c r="J141" s="27">
        <f t="shared" si="24"/>
        <v>0</v>
      </c>
      <c r="K141" s="34">
        <v>0</v>
      </c>
      <c r="L141" s="34">
        <v>0</v>
      </c>
      <c r="M141" s="34">
        <v>0</v>
      </c>
      <c r="N141" s="27" t="str">
        <f t="shared" si="25"/>
        <v xml:space="preserve"> </v>
      </c>
      <c r="O141" s="34">
        <v>0</v>
      </c>
      <c r="P141" s="31">
        <f t="shared" si="23"/>
        <v>-28320</v>
      </c>
    </row>
    <row r="142" spans="1:16" x14ac:dyDescent="0.2">
      <c r="A142" s="32" t="s">
        <v>356</v>
      </c>
      <c r="B142" s="11" t="str">
        <f t="shared" ref="B142:B159" si="35">LEFT(A142,1)</f>
        <v>4</v>
      </c>
      <c r="C142" s="11" t="str">
        <f t="shared" ref="C142:C159" si="36">LEFT(A142,2)</f>
        <v>49</v>
      </c>
      <c r="D142" s="11" t="str">
        <f t="shared" ref="D142:D159" si="37">LEFT(A142,3)</f>
        <v>497</v>
      </c>
      <c r="E142" s="33" t="s">
        <v>357</v>
      </c>
      <c r="F142" s="34">
        <v>0</v>
      </c>
      <c r="G142" s="34">
        <v>0</v>
      </c>
      <c r="H142" s="34">
        <v>0</v>
      </c>
      <c r="I142" s="34">
        <v>71890.880000000005</v>
      </c>
      <c r="J142" s="27" t="str">
        <f t="shared" si="24"/>
        <v xml:space="preserve"> </v>
      </c>
      <c r="K142" s="34">
        <v>71890.880000000005</v>
      </c>
      <c r="L142" s="34">
        <v>0</v>
      </c>
      <c r="M142" s="34">
        <v>71890.880000000005</v>
      </c>
      <c r="N142" s="27">
        <f t="shared" si="25"/>
        <v>1</v>
      </c>
      <c r="O142" s="34">
        <v>0</v>
      </c>
      <c r="P142" s="31">
        <f t="shared" si="23"/>
        <v>71890.880000000005</v>
      </c>
    </row>
    <row r="143" spans="1:16" x14ac:dyDescent="0.2">
      <c r="A143" s="32" t="s">
        <v>384</v>
      </c>
      <c r="B143" s="11" t="str">
        <f t="shared" si="35"/>
        <v>4</v>
      </c>
      <c r="C143" s="11" t="str">
        <f t="shared" si="36"/>
        <v>49</v>
      </c>
      <c r="D143" s="11" t="str">
        <f t="shared" si="37"/>
        <v>497</v>
      </c>
      <c r="E143" s="33" t="s">
        <v>385</v>
      </c>
      <c r="F143" s="34">
        <v>0</v>
      </c>
      <c r="G143" s="34">
        <v>0</v>
      </c>
      <c r="H143" s="34">
        <v>0</v>
      </c>
      <c r="I143" s="34">
        <v>11250</v>
      </c>
      <c r="J143" s="27" t="str">
        <f t="shared" si="24"/>
        <v xml:space="preserve"> </v>
      </c>
      <c r="K143" s="34">
        <v>11250</v>
      </c>
      <c r="L143" s="34">
        <v>0</v>
      </c>
      <c r="M143" s="34">
        <v>11250</v>
      </c>
      <c r="N143" s="27">
        <f t="shared" si="25"/>
        <v>1</v>
      </c>
      <c r="O143" s="34">
        <v>0</v>
      </c>
      <c r="P143" s="31">
        <f t="shared" si="23"/>
        <v>11250</v>
      </c>
    </row>
    <row r="144" spans="1:16" x14ac:dyDescent="0.2">
      <c r="A144" s="32" t="s">
        <v>271</v>
      </c>
      <c r="B144" s="11" t="str">
        <f t="shared" si="35"/>
        <v>4</v>
      </c>
      <c r="C144" s="11" t="str">
        <f t="shared" si="36"/>
        <v>49</v>
      </c>
      <c r="D144" s="11" t="str">
        <f t="shared" si="37"/>
        <v>497</v>
      </c>
      <c r="E144" s="33" t="s">
        <v>272</v>
      </c>
      <c r="F144" s="34">
        <v>0</v>
      </c>
      <c r="G144" s="34">
        <v>250000</v>
      </c>
      <c r="H144" s="34">
        <v>0</v>
      </c>
      <c r="I144" s="34">
        <v>250000</v>
      </c>
      <c r="J144" s="27" t="str">
        <f t="shared" si="24"/>
        <v xml:space="preserve"> </v>
      </c>
      <c r="K144" s="34">
        <v>250000</v>
      </c>
      <c r="L144" s="34">
        <v>0</v>
      </c>
      <c r="M144" s="34">
        <v>250000</v>
      </c>
      <c r="N144" s="27">
        <f t="shared" si="25"/>
        <v>1</v>
      </c>
      <c r="O144" s="34">
        <v>0</v>
      </c>
      <c r="P144" s="31">
        <f t="shared" si="23"/>
        <v>250000</v>
      </c>
    </row>
    <row r="145" spans="1:16" x14ac:dyDescent="0.2">
      <c r="A145" s="32" t="s">
        <v>273</v>
      </c>
      <c r="B145" s="11" t="str">
        <f t="shared" si="35"/>
        <v>4</v>
      </c>
      <c r="C145" s="11" t="str">
        <f t="shared" si="36"/>
        <v>49</v>
      </c>
      <c r="D145" s="11" t="str">
        <f t="shared" si="37"/>
        <v>497</v>
      </c>
      <c r="E145" s="33" t="s">
        <v>274</v>
      </c>
      <c r="F145" s="34">
        <v>0</v>
      </c>
      <c r="G145" s="34">
        <v>136664.4</v>
      </c>
      <c r="H145" s="34">
        <v>136664.4</v>
      </c>
      <c r="I145" s="34">
        <v>136664.4</v>
      </c>
      <c r="J145" s="27">
        <f t="shared" si="24"/>
        <v>1</v>
      </c>
      <c r="K145" s="34">
        <v>136664.4</v>
      </c>
      <c r="L145" s="34">
        <v>0</v>
      </c>
      <c r="M145" s="34">
        <v>136664.4</v>
      </c>
      <c r="N145" s="27">
        <f t="shared" si="25"/>
        <v>1</v>
      </c>
      <c r="O145" s="34">
        <v>0</v>
      </c>
      <c r="P145" s="31">
        <f t="shared" si="23"/>
        <v>0</v>
      </c>
    </row>
    <row r="146" spans="1:16" x14ac:dyDescent="0.2">
      <c r="A146" s="32" t="s">
        <v>275</v>
      </c>
      <c r="B146" s="11" t="str">
        <f t="shared" si="35"/>
        <v>4</v>
      </c>
      <c r="C146" s="11" t="str">
        <f t="shared" si="36"/>
        <v>49</v>
      </c>
      <c r="D146" s="11" t="str">
        <f t="shared" si="37"/>
        <v>497</v>
      </c>
      <c r="E146" s="33" t="s">
        <v>276</v>
      </c>
      <c r="F146" s="34">
        <v>0</v>
      </c>
      <c r="G146" s="34">
        <v>48163</v>
      </c>
      <c r="H146" s="34">
        <v>48163</v>
      </c>
      <c r="I146" s="34">
        <v>96326.76</v>
      </c>
      <c r="J146" s="27">
        <f t="shared" si="24"/>
        <v>2.000015779747939</v>
      </c>
      <c r="K146" s="34">
        <v>96326.76</v>
      </c>
      <c r="L146" s="34">
        <v>0</v>
      </c>
      <c r="M146" s="34">
        <v>96326.76</v>
      </c>
      <c r="N146" s="27">
        <f t="shared" si="25"/>
        <v>1</v>
      </c>
      <c r="O146" s="34">
        <v>0</v>
      </c>
      <c r="P146" s="31">
        <f t="shared" si="23"/>
        <v>48163.759999999995</v>
      </c>
    </row>
    <row r="147" spans="1:16" x14ac:dyDescent="0.2">
      <c r="A147" s="32" t="s">
        <v>374</v>
      </c>
      <c r="B147" s="11" t="str">
        <f t="shared" si="35"/>
        <v>4</v>
      </c>
      <c r="C147" s="11" t="str">
        <f t="shared" si="36"/>
        <v>49</v>
      </c>
      <c r="D147" s="11" t="str">
        <f t="shared" si="37"/>
        <v>497</v>
      </c>
      <c r="E147" s="33" t="s">
        <v>375</v>
      </c>
      <c r="F147" s="34">
        <v>0</v>
      </c>
      <c r="G147" s="34">
        <v>9460</v>
      </c>
      <c r="H147" s="34">
        <v>9460</v>
      </c>
      <c r="I147" s="34">
        <v>0</v>
      </c>
      <c r="J147" s="27">
        <f t="shared" si="24"/>
        <v>0</v>
      </c>
      <c r="K147" s="34">
        <v>0</v>
      </c>
      <c r="L147" s="34">
        <v>0</v>
      </c>
      <c r="M147" s="34">
        <v>0</v>
      </c>
      <c r="N147" s="27" t="str">
        <f t="shared" si="25"/>
        <v xml:space="preserve"> </v>
      </c>
      <c r="O147" s="34">
        <v>0</v>
      </c>
      <c r="P147" s="31">
        <f t="shared" si="23"/>
        <v>-9460</v>
      </c>
    </row>
    <row r="148" spans="1:16" x14ac:dyDescent="0.2">
      <c r="A148" s="32" t="s">
        <v>277</v>
      </c>
      <c r="B148" s="11" t="str">
        <f t="shared" si="35"/>
        <v>5</v>
      </c>
      <c r="C148" s="11" t="str">
        <f t="shared" si="36"/>
        <v>52</v>
      </c>
      <c r="D148" s="11" t="str">
        <f t="shared" si="37"/>
        <v>520</v>
      </c>
      <c r="E148" s="33" t="s">
        <v>278</v>
      </c>
      <c r="F148" s="34">
        <v>1000</v>
      </c>
      <c r="G148" s="34">
        <v>0</v>
      </c>
      <c r="H148" s="34">
        <v>1000</v>
      </c>
      <c r="I148" s="34">
        <v>0</v>
      </c>
      <c r="J148" s="27">
        <f t="shared" si="24"/>
        <v>0</v>
      </c>
      <c r="K148" s="34">
        <v>0</v>
      </c>
      <c r="L148" s="34">
        <v>0</v>
      </c>
      <c r="M148" s="34">
        <v>0</v>
      </c>
      <c r="N148" s="27" t="str">
        <f t="shared" si="25"/>
        <v xml:space="preserve"> </v>
      </c>
      <c r="O148" s="34">
        <v>0</v>
      </c>
      <c r="P148" s="31">
        <f t="shared" si="23"/>
        <v>-1000</v>
      </c>
    </row>
    <row r="149" spans="1:16" x14ac:dyDescent="0.2">
      <c r="A149" s="32" t="s">
        <v>279</v>
      </c>
      <c r="B149" s="11" t="str">
        <f t="shared" si="35"/>
        <v>5</v>
      </c>
      <c r="C149" s="11" t="str">
        <f t="shared" si="36"/>
        <v>52</v>
      </c>
      <c r="D149" s="11" t="str">
        <f t="shared" si="37"/>
        <v>520</v>
      </c>
      <c r="E149" s="33" t="s">
        <v>280</v>
      </c>
      <c r="F149" s="34">
        <v>0</v>
      </c>
      <c r="G149" s="34">
        <v>0</v>
      </c>
      <c r="H149" s="34">
        <v>0</v>
      </c>
      <c r="I149" s="34">
        <v>0</v>
      </c>
      <c r="J149" s="27" t="str">
        <f t="shared" si="24"/>
        <v xml:space="preserve"> </v>
      </c>
      <c r="K149" s="34">
        <v>0</v>
      </c>
      <c r="L149" s="34">
        <v>0</v>
      </c>
      <c r="M149" s="34">
        <v>0</v>
      </c>
      <c r="N149" s="27" t="str">
        <f t="shared" si="25"/>
        <v xml:space="preserve"> </v>
      </c>
      <c r="O149" s="34">
        <v>0</v>
      </c>
      <c r="P149" s="31">
        <f t="shared" si="23"/>
        <v>0</v>
      </c>
    </row>
    <row r="150" spans="1:16" x14ac:dyDescent="0.2">
      <c r="A150" s="32" t="s">
        <v>281</v>
      </c>
      <c r="B150" s="11" t="str">
        <f t="shared" si="35"/>
        <v>5</v>
      </c>
      <c r="C150" s="11" t="str">
        <f t="shared" si="36"/>
        <v>53</v>
      </c>
      <c r="D150" s="11" t="str">
        <f t="shared" si="37"/>
        <v>534</v>
      </c>
      <c r="E150" s="33" t="s">
        <v>282</v>
      </c>
      <c r="F150" s="34">
        <v>300000</v>
      </c>
      <c r="G150" s="34">
        <v>0</v>
      </c>
      <c r="H150" s="34">
        <v>300000</v>
      </c>
      <c r="I150" s="34">
        <v>1482108.05</v>
      </c>
      <c r="J150" s="27">
        <f t="shared" si="24"/>
        <v>4.9403601666666672</v>
      </c>
      <c r="K150" s="34">
        <v>1482108.05</v>
      </c>
      <c r="L150" s="34">
        <v>0</v>
      </c>
      <c r="M150" s="34">
        <v>1482108.05</v>
      </c>
      <c r="N150" s="27">
        <f t="shared" si="25"/>
        <v>1</v>
      </c>
      <c r="O150" s="34">
        <v>0</v>
      </c>
      <c r="P150" s="31">
        <f t="shared" si="23"/>
        <v>1182108.05</v>
      </c>
    </row>
    <row r="151" spans="1:16" x14ac:dyDescent="0.2">
      <c r="A151" s="32" t="s">
        <v>283</v>
      </c>
      <c r="B151" s="11" t="str">
        <f t="shared" si="35"/>
        <v>5</v>
      </c>
      <c r="C151" s="11" t="str">
        <f t="shared" si="36"/>
        <v>53</v>
      </c>
      <c r="D151" s="11" t="str">
        <f t="shared" si="37"/>
        <v>537</v>
      </c>
      <c r="E151" s="33" t="s">
        <v>284</v>
      </c>
      <c r="F151" s="34">
        <v>5000</v>
      </c>
      <c r="G151" s="34">
        <v>0</v>
      </c>
      <c r="H151" s="34">
        <v>5000</v>
      </c>
      <c r="I151" s="34">
        <v>4450</v>
      </c>
      <c r="J151" s="27">
        <f t="shared" si="24"/>
        <v>0.89</v>
      </c>
      <c r="K151" s="34">
        <v>4450</v>
      </c>
      <c r="L151" s="34">
        <v>0</v>
      </c>
      <c r="M151" s="34">
        <v>4450</v>
      </c>
      <c r="N151" s="27">
        <f t="shared" si="25"/>
        <v>1</v>
      </c>
      <c r="O151" s="34">
        <v>0</v>
      </c>
      <c r="P151" s="31">
        <f t="shared" si="23"/>
        <v>-550</v>
      </c>
    </row>
    <row r="152" spans="1:16" x14ac:dyDescent="0.2">
      <c r="A152" s="32" t="s">
        <v>285</v>
      </c>
      <c r="B152" s="11" t="str">
        <f t="shared" si="35"/>
        <v>5</v>
      </c>
      <c r="C152" s="11" t="str">
        <f t="shared" si="36"/>
        <v>54</v>
      </c>
      <c r="D152" s="11" t="str">
        <f t="shared" si="37"/>
        <v>541</v>
      </c>
      <c r="E152" s="33" t="s">
        <v>286</v>
      </c>
      <c r="F152" s="34">
        <v>32275</v>
      </c>
      <c r="G152" s="34">
        <v>0</v>
      </c>
      <c r="H152" s="34">
        <v>32275</v>
      </c>
      <c r="I152" s="34">
        <v>33452.410000000003</v>
      </c>
      <c r="J152" s="27">
        <f t="shared" ref="J152:J159" si="38">IF(H152=0," ",I152/H152)</f>
        <v>1.0364805577072038</v>
      </c>
      <c r="K152" s="34">
        <v>33452.410000000003</v>
      </c>
      <c r="L152" s="34">
        <v>0</v>
      </c>
      <c r="M152" s="34">
        <v>33452.410000000003</v>
      </c>
      <c r="N152" s="27">
        <f t="shared" ref="N152:N158" si="39">IF(I152=0," ",M152/I152)</f>
        <v>1</v>
      </c>
      <c r="O152" s="34">
        <v>0</v>
      </c>
      <c r="P152" s="31">
        <f t="shared" ref="P152:P159" si="40">I152-H152</f>
        <v>1177.4100000000035</v>
      </c>
    </row>
    <row r="153" spans="1:16" x14ac:dyDescent="0.2">
      <c r="A153" s="32" t="s">
        <v>287</v>
      </c>
      <c r="B153" s="11" t="str">
        <f t="shared" si="35"/>
        <v>5</v>
      </c>
      <c r="C153" s="11" t="str">
        <f t="shared" si="36"/>
        <v>54</v>
      </c>
      <c r="D153" s="11" t="str">
        <f t="shared" si="37"/>
        <v>541</v>
      </c>
      <c r="E153" s="33" t="s">
        <v>288</v>
      </c>
      <c r="F153" s="34">
        <v>4500</v>
      </c>
      <c r="G153" s="34">
        <v>0</v>
      </c>
      <c r="H153" s="34">
        <v>4500</v>
      </c>
      <c r="I153" s="34">
        <v>27510</v>
      </c>
      <c r="J153" s="27">
        <f t="shared" si="38"/>
        <v>6.1133333333333333</v>
      </c>
      <c r="K153" s="34">
        <v>27510</v>
      </c>
      <c r="L153" s="34">
        <v>0</v>
      </c>
      <c r="M153" s="34">
        <v>27510</v>
      </c>
      <c r="N153" s="27">
        <f t="shared" si="39"/>
        <v>1</v>
      </c>
      <c r="O153" s="34">
        <v>0</v>
      </c>
      <c r="P153" s="31">
        <f t="shared" si="40"/>
        <v>23010</v>
      </c>
    </row>
    <row r="154" spans="1:16" x14ac:dyDescent="0.2">
      <c r="A154" s="32" t="s">
        <v>289</v>
      </c>
      <c r="B154" s="11" t="str">
        <f t="shared" si="35"/>
        <v>5</v>
      </c>
      <c r="C154" s="11" t="str">
        <f t="shared" si="36"/>
        <v>54</v>
      </c>
      <c r="D154" s="11" t="str">
        <f t="shared" si="37"/>
        <v>549</v>
      </c>
      <c r="E154" s="33" t="s">
        <v>290</v>
      </c>
      <c r="F154" s="34">
        <v>15300</v>
      </c>
      <c r="G154" s="34">
        <v>0</v>
      </c>
      <c r="H154" s="34">
        <v>15300</v>
      </c>
      <c r="I154" s="34">
        <v>0</v>
      </c>
      <c r="J154" s="27">
        <f t="shared" si="38"/>
        <v>0</v>
      </c>
      <c r="K154" s="34">
        <v>0</v>
      </c>
      <c r="L154" s="34">
        <v>0</v>
      </c>
      <c r="M154" s="34">
        <v>0</v>
      </c>
      <c r="N154" s="27" t="str">
        <f t="shared" si="39"/>
        <v xml:space="preserve"> </v>
      </c>
      <c r="O154" s="34">
        <v>0</v>
      </c>
      <c r="P154" s="31">
        <f t="shared" si="40"/>
        <v>-15300</v>
      </c>
    </row>
    <row r="155" spans="1:16" x14ac:dyDescent="0.2">
      <c r="A155" s="32" t="s">
        <v>291</v>
      </c>
      <c r="B155" s="11" t="str">
        <f t="shared" si="35"/>
        <v>5</v>
      </c>
      <c r="C155" s="11" t="str">
        <f t="shared" si="36"/>
        <v>55</v>
      </c>
      <c r="D155" s="11" t="str">
        <f t="shared" si="37"/>
        <v>550</v>
      </c>
      <c r="E155" s="33" t="s">
        <v>292</v>
      </c>
      <c r="F155" s="34">
        <v>1500000</v>
      </c>
      <c r="G155" s="34">
        <v>0</v>
      </c>
      <c r="H155" s="34">
        <v>1500000</v>
      </c>
      <c r="I155" s="34">
        <v>1445329.06</v>
      </c>
      <c r="J155" s="27">
        <f t="shared" si="38"/>
        <v>0.9635527066666667</v>
      </c>
      <c r="K155" s="34">
        <v>1438694.57</v>
      </c>
      <c r="L155" s="34">
        <v>5260.1</v>
      </c>
      <c r="M155" s="34">
        <v>1433434.47</v>
      </c>
      <c r="N155" s="27">
        <f t="shared" si="39"/>
        <v>0.99177032391502595</v>
      </c>
      <c r="O155" s="34">
        <v>11894.59</v>
      </c>
      <c r="P155" s="31">
        <f t="shared" si="40"/>
        <v>-54670.939999999944</v>
      </c>
    </row>
    <row r="156" spans="1:16" x14ac:dyDescent="0.2">
      <c r="A156" s="32" t="s">
        <v>293</v>
      </c>
      <c r="B156" s="11" t="str">
        <f t="shared" ref="B156:B158" si="41">LEFT(A156,1)</f>
        <v>5</v>
      </c>
      <c r="C156" s="11" t="str">
        <f t="shared" ref="C156:C158" si="42">LEFT(A156,2)</f>
        <v>55</v>
      </c>
      <c r="D156" s="11" t="str">
        <f t="shared" ref="D156:D158" si="43">LEFT(A156,3)</f>
        <v>554</v>
      </c>
      <c r="E156" s="33" t="s">
        <v>294</v>
      </c>
      <c r="F156" s="34">
        <v>5000</v>
      </c>
      <c r="G156" s="34">
        <v>0</v>
      </c>
      <c r="H156" s="34">
        <v>5000</v>
      </c>
      <c r="I156" s="34">
        <v>4597</v>
      </c>
      <c r="J156" s="27">
        <f t="shared" si="38"/>
        <v>0.9194</v>
      </c>
      <c r="K156" s="34">
        <v>4597</v>
      </c>
      <c r="L156" s="34">
        <v>0</v>
      </c>
      <c r="M156" s="34">
        <v>4597</v>
      </c>
      <c r="N156" s="27">
        <f t="shared" si="39"/>
        <v>1</v>
      </c>
      <c r="O156" s="34">
        <v>0</v>
      </c>
      <c r="P156" s="31">
        <f t="shared" si="40"/>
        <v>-403</v>
      </c>
    </row>
    <row r="157" spans="1:16" x14ac:dyDescent="0.2">
      <c r="A157" s="32" t="s">
        <v>295</v>
      </c>
      <c r="B157" s="11" t="str">
        <f t="shared" si="41"/>
        <v>5</v>
      </c>
      <c r="C157" s="11" t="str">
        <f t="shared" si="42"/>
        <v>55</v>
      </c>
      <c r="D157" s="11" t="str">
        <f t="shared" si="43"/>
        <v>559</v>
      </c>
      <c r="E157" s="33" t="s">
        <v>296</v>
      </c>
      <c r="F157" s="34">
        <v>0</v>
      </c>
      <c r="G157" s="34">
        <v>0</v>
      </c>
      <c r="H157" s="34">
        <v>0</v>
      </c>
      <c r="I157" s="34">
        <v>16215.74</v>
      </c>
      <c r="J157" s="27" t="str">
        <f t="shared" si="38"/>
        <v xml:space="preserve"> </v>
      </c>
      <c r="K157" s="34">
        <v>16215.74</v>
      </c>
      <c r="L157" s="34">
        <v>0</v>
      </c>
      <c r="M157" s="34">
        <v>16215.74</v>
      </c>
      <c r="N157" s="27">
        <f t="shared" si="39"/>
        <v>1</v>
      </c>
      <c r="O157" s="34">
        <v>0</v>
      </c>
      <c r="P157" s="31">
        <f t="shared" si="40"/>
        <v>16215.74</v>
      </c>
    </row>
    <row r="158" spans="1:16" x14ac:dyDescent="0.2">
      <c r="A158" s="32" t="s">
        <v>297</v>
      </c>
      <c r="B158" s="11" t="str">
        <f t="shared" si="41"/>
        <v>5</v>
      </c>
      <c r="C158" s="11" t="str">
        <f t="shared" si="42"/>
        <v>59</v>
      </c>
      <c r="D158" s="11" t="str">
        <f t="shared" si="43"/>
        <v>599</v>
      </c>
      <c r="E158" s="33" t="s">
        <v>298</v>
      </c>
      <c r="F158" s="34">
        <v>5000</v>
      </c>
      <c r="G158" s="34">
        <v>0</v>
      </c>
      <c r="H158" s="34">
        <v>5000</v>
      </c>
      <c r="I158" s="34">
        <v>0</v>
      </c>
      <c r="J158" s="27">
        <f t="shared" si="38"/>
        <v>0</v>
      </c>
      <c r="K158" s="34">
        <v>0</v>
      </c>
      <c r="L158" s="34">
        <v>0</v>
      </c>
      <c r="M158" s="34">
        <v>0</v>
      </c>
      <c r="N158" s="27" t="str">
        <f t="shared" si="39"/>
        <v xml:space="preserve"> </v>
      </c>
      <c r="O158" s="34">
        <v>0</v>
      </c>
      <c r="P158" s="31">
        <f t="shared" si="40"/>
        <v>-5000</v>
      </c>
    </row>
    <row r="159" spans="1:16" x14ac:dyDescent="0.2">
      <c r="A159" s="32" t="s">
        <v>299</v>
      </c>
      <c r="B159" s="11" t="str">
        <f t="shared" si="35"/>
        <v>5</v>
      </c>
      <c r="C159" s="11" t="str">
        <f t="shared" si="36"/>
        <v>59</v>
      </c>
      <c r="D159" s="11" t="str">
        <f t="shared" si="37"/>
        <v>599</v>
      </c>
      <c r="E159" s="33" t="s">
        <v>300</v>
      </c>
      <c r="F159" s="34">
        <v>275000</v>
      </c>
      <c r="G159" s="34">
        <v>0</v>
      </c>
      <c r="H159" s="34">
        <v>275000</v>
      </c>
      <c r="I159" s="34">
        <v>275813.7</v>
      </c>
      <c r="J159" s="27">
        <f t="shared" si="38"/>
        <v>1.0029589090909092</v>
      </c>
      <c r="K159" s="34">
        <v>275813.7</v>
      </c>
      <c r="L159" s="34">
        <v>0</v>
      </c>
      <c r="M159" s="34">
        <v>275813.7</v>
      </c>
      <c r="N159" s="27">
        <f t="shared" ref="N159" si="44">IF(I159=0," ",M159/I159)</f>
        <v>1</v>
      </c>
      <c r="O159" s="34">
        <v>0</v>
      </c>
      <c r="P159" s="31">
        <f t="shared" si="40"/>
        <v>813.70000000001164</v>
      </c>
    </row>
    <row r="160" spans="1:16" s="16" customFormat="1" x14ac:dyDescent="0.2">
      <c r="A160" s="29"/>
      <c r="B160" s="11"/>
      <c r="C160" s="11"/>
      <c r="D160" s="11"/>
      <c r="E160" s="12" t="s">
        <v>19</v>
      </c>
      <c r="F160" s="30">
        <f>SUM(F6:F159)</f>
        <v>263191960</v>
      </c>
      <c r="G160" s="30">
        <f>SUM(G6:G159)</f>
        <v>2053192.0399999996</v>
      </c>
      <c r="H160" s="30">
        <f>SUM(H6:H159)</f>
        <v>265245152.03999999</v>
      </c>
      <c r="I160" s="30">
        <f>SUM(I6:I159)</f>
        <v>279875502.70999992</v>
      </c>
      <c r="J160" s="28">
        <f>I160/H160</f>
        <v>1.0551578438191158</v>
      </c>
      <c r="K160" s="30">
        <f>SUM(K6:K159)</f>
        <v>277037591.18999988</v>
      </c>
      <c r="L160" s="30">
        <f>SUM(L6:L159)</f>
        <v>11621955.260000002</v>
      </c>
      <c r="M160" s="30">
        <f>SUM(M6:M159)</f>
        <v>265415635.92999983</v>
      </c>
      <c r="N160" s="28">
        <f t="shared" ref="N160" si="45">IF(I160=0," ",M160/I160)</f>
        <v>0.94833464651251365</v>
      </c>
      <c r="O160" s="30">
        <f>SUM(O6:O159)</f>
        <v>14459866.779999999</v>
      </c>
      <c r="P160" s="30">
        <f>SUM(P6:P159)</f>
        <v>14630350.670000002</v>
      </c>
    </row>
    <row r="161" spans="1:16" x14ac:dyDescent="0.2">
      <c r="A161" s="7"/>
      <c r="B161" s="4"/>
      <c r="C161" s="4"/>
      <c r="D161" s="4"/>
      <c r="E161" s="8"/>
      <c r="F161" s="9"/>
      <c r="G161" s="9"/>
      <c r="H161" s="9"/>
      <c r="I161" s="9"/>
      <c r="J161" s="5"/>
      <c r="K161" s="9"/>
      <c r="L161" s="9"/>
      <c r="M161" s="9"/>
      <c r="N161" s="5"/>
      <c r="O161" s="9"/>
      <c r="P161" s="6"/>
    </row>
    <row r="162" spans="1:16" x14ac:dyDescent="0.2">
      <c r="A162" s="32" t="s">
        <v>301</v>
      </c>
      <c r="B162" s="11" t="str">
        <f t="shared" ref="B162:B187" si="46">LEFT(A162,1)</f>
        <v>6</v>
      </c>
      <c r="C162" s="11" t="str">
        <f t="shared" ref="C162:C187" si="47">LEFT(A162,2)</f>
        <v>60</v>
      </c>
      <c r="D162" s="11" t="str">
        <f t="shared" ref="D162:D187" si="48">LEFT(A162,3)</f>
        <v>603</v>
      </c>
      <c r="E162" s="33" t="s">
        <v>302</v>
      </c>
      <c r="F162" s="34">
        <v>7500000</v>
      </c>
      <c r="G162" s="34">
        <v>0</v>
      </c>
      <c r="H162" s="34">
        <v>7500000</v>
      </c>
      <c r="I162" s="34">
        <v>277840.84000000003</v>
      </c>
      <c r="J162" s="27">
        <f t="shared" ref="J162:J184" si="49">IF(H162=0," ",I162/H162)</f>
        <v>3.7045445333333336E-2</v>
      </c>
      <c r="K162" s="34">
        <v>277840.84000000003</v>
      </c>
      <c r="L162" s="34">
        <v>0</v>
      </c>
      <c r="M162" s="34">
        <v>277840.84000000003</v>
      </c>
      <c r="N162" s="27">
        <f t="shared" ref="N162:N196" si="50">IF(I162=0," ",M162/I162)</f>
        <v>1</v>
      </c>
      <c r="O162" s="34">
        <v>0</v>
      </c>
      <c r="P162" s="31">
        <f t="shared" ref="P162:P196" si="51">I162-H162</f>
        <v>-7222159.1600000001</v>
      </c>
    </row>
    <row r="163" spans="1:16" x14ac:dyDescent="0.2">
      <c r="A163" s="32" t="s">
        <v>303</v>
      </c>
      <c r="B163" s="11" t="str">
        <f t="shared" ref="B163:B164" si="52">LEFT(A163,1)</f>
        <v>6</v>
      </c>
      <c r="C163" s="11" t="str">
        <f t="shared" ref="C163:C164" si="53">LEFT(A163,2)</f>
        <v>60</v>
      </c>
      <c r="D163" s="11" t="str">
        <f t="shared" ref="D163:D164" si="54">LEFT(A163,3)</f>
        <v>603</v>
      </c>
      <c r="E163" s="33" t="s">
        <v>304</v>
      </c>
      <c r="F163" s="34">
        <v>0</v>
      </c>
      <c r="G163" s="34">
        <v>0</v>
      </c>
      <c r="H163" s="34">
        <v>0</v>
      </c>
      <c r="I163" s="34">
        <v>0</v>
      </c>
      <c r="J163" s="27" t="str">
        <f t="shared" si="49"/>
        <v xml:space="preserve"> </v>
      </c>
      <c r="K163" s="34">
        <v>0</v>
      </c>
      <c r="L163" s="34">
        <v>0</v>
      </c>
      <c r="M163" s="34">
        <v>0</v>
      </c>
      <c r="N163" s="27" t="str">
        <f t="shared" si="50"/>
        <v xml:space="preserve"> </v>
      </c>
      <c r="O163" s="34">
        <v>0</v>
      </c>
      <c r="P163" s="31">
        <f t="shared" si="51"/>
        <v>0</v>
      </c>
    </row>
    <row r="164" spans="1:16" x14ac:dyDescent="0.2">
      <c r="A164" s="32" t="s">
        <v>305</v>
      </c>
      <c r="B164" s="11" t="str">
        <f t="shared" si="52"/>
        <v>6</v>
      </c>
      <c r="C164" s="11" t="str">
        <f t="shared" si="53"/>
        <v>60</v>
      </c>
      <c r="D164" s="11" t="str">
        <f t="shared" si="54"/>
        <v>603</v>
      </c>
      <c r="E164" s="33" t="s">
        <v>306</v>
      </c>
      <c r="F164" s="34">
        <v>0</v>
      </c>
      <c r="G164" s="34">
        <v>0</v>
      </c>
      <c r="H164" s="34">
        <v>0</v>
      </c>
      <c r="I164" s="34">
        <v>0</v>
      </c>
      <c r="J164" s="27" t="str">
        <f t="shared" si="49"/>
        <v xml:space="preserve"> </v>
      </c>
      <c r="K164" s="34">
        <v>0</v>
      </c>
      <c r="L164" s="34">
        <v>0</v>
      </c>
      <c r="M164" s="34">
        <v>0</v>
      </c>
      <c r="N164" s="27" t="str">
        <f t="shared" si="50"/>
        <v xml:space="preserve"> </v>
      </c>
      <c r="O164" s="34">
        <v>0</v>
      </c>
      <c r="P164" s="31">
        <f t="shared" si="51"/>
        <v>0</v>
      </c>
    </row>
    <row r="165" spans="1:16" x14ac:dyDescent="0.2">
      <c r="A165" s="32" t="s">
        <v>307</v>
      </c>
      <c r="B165" s="11" t="str">
        <f t="shared" ref="B165:B171" si="55">LEFT(A165,1)</f>
        <v>6</v>
      </c>
      <c r="C165" s="11" t="str">
        <f t="shared" ref="C165:C171" si="56">LEFT(A165,2)</f>
        <v>60</v>
      </c>
      <c r="D165" s="11" t="str">
        <f t="shared" ref="D165:D171" si="57">LEFT(A165,3)</f>
        <v>609</v>
      </c>
      <c r="E165" s="33" t="s">
        <v>308</v>
      </c>
      <c r="F165" s="34">
        <v>0</v>
      </c>
      <c r="G165" s="34">
        <v>0</v>
      </c>
      <c r="H165" s="34">
        <v>0</v>
      </c>
      <c r="I165" s="34">
        <v>0</v>
      </c>
      <c r="J165" s="27" t="str">
        <f t="shared" si="49"/>
        <v xml:space="preserve"> </v>
      </c>
      <c r="K165" s="34">
        <v>0</v>
      </c>
      <c r="L165" s="34">
        <v>0</v>
      </c>
      <c r="M165" s="34">
        <v>0</v>
      </c>
      <c r="N165" s="27" t="str">
        <f t="shared" si="50"/>
        <v xml:space="preserve"> </v>
      </c>
      <c r="O165" s="34">
        <v>0</v>
      </c>
      <c r="P165" s="31">
        <f t="shared" si="51"/>
        <v>0</v>
      </c>
    </row>
    <row r="166" spans="1:16" x14ac:dyDescent="0.2">
      <c r="A166" s="32" t="s">
        <v>309</v>
      </c>
      <c r="B166" s="11" t="str">
        <f t="shared" si="55"/>
        <v>6</v>
      </c>
      <c r="C166" s="11" t="str">
        <f t="shared" si="56"/>
        <v>68</v>
      </c>
      <c r="D166" s="11" t="str">
        <f t="shared" si="57"/>
        <v>680</v>
      </c>
      <c r="E166" s="33" t="s">
        <v>310</v>
      </c>
      <c r="F166" s="34">
        <v>0</v>
      </c>
      <c r="G166" s="34">
        <v>0</v>
      </c>
      <c r="H166" s="34">
        <v>0</v>
      </c>
      <c r="I166" s="34">
        <v>47.07</v>
      </c>
      <c r="J166" s="27" t="str">
        <f t="shared" si="49"/>
        <v xml:space="preserve"> </v>
      </c>
      <c r="K166" s="34">
        <v>47.07</v>
      </c>
      <c r="L166" s="34">
        <v>0</v>
      </c>
      <c r="M166" s="34">
        <v>47.07</v>
      </c>
      <c r="N166" s="27">
        <f t="shared" si="50"/>
        <v>1</v>
      </c>
      <c r="O166" s="34">
        <v>0</v>
      </c>
      <c r="P166" s="31">
        <f t="shared" si="51"/>
        <v>47.07</v>
      </c>
    </row>
    <row r="167" spans="1:16" x14ac:dyDescent="0.2">
      <c r="A167" s="32" t="s">
        <v>311</v>
      </c>
      <c r="B167" s="11" t="str">
        <f t="shared" si="55"/>
        <v>6</v>
      </c>
      <c r="C167" s="11" t="str">
        <f t="shared" si="56"/>
        <v>68</v>
      </c>
      <c r="D167" s="11" t="str">
        <f t="shared" si="57"/>
        <v>680</v>
      </c>
      <c r="E167" s="33" t="s">
        <v>312</v>
      </c>
      <c r="F167" s="34">
        <v>0</v>
      </c>
      <c r="G167" s="34">
        <v>0</v>
      </c>
      <c r="H167" s="34">
        <v>0</v>
      </c>
      <c r="I167" s="34">
        <v>0</v>
      </c>
      <c r="J167" s="27" t="str">
        <f t="shared" si="49"/>
        <v xml:space="preserve"> </v>
      </c>
      <c r="K167" s="34">
        <v>0</v>
      </c>
      <c r="L167" s="34">
        <v>0</v>
      </c>
      <c r="M167" s="34">
        <v>0</v>
      </c>
      <c r="N167" s="27" t="str">
        <f t="shared" si="50"/>
        <v xml:space="preserve"> </v>
      </c>
      <c r="O167" s="34">
        <v>0</v>
      </c>
      <c r="P167" s="31">
        <f t="shared" si="51"/>
        <v>0</v>
      </c>
    </row>
    <row r="168" spans="1:16" x14ac:dyDescent="0.2">
      <c r="A168" s="32" t="s">
        <v>313</v>
      </c>
      <c r="B168" s="11" t="str">
        <f t="shared" si="55"/>
        <v>7</v>
      </c>
      <c r="C168" s="11" t="str">
        <f t="shared" si="56"/>
        <v>72</v>
      </c>
      <c r="D168" s="11" t="str">
        <f t="shared" si="57"/>
        <v>723</v>
      </c>
      <c r="E168" s="33" t="s">
        <v>314</v>
      </c>
      <c r="F168" s="34">
        <v>755000</v>
      </c>
      <c r="G168" s="34">
        <v>0</v>
      </c>
      <c r="H168" s="34">
        <v>755000</v>
      </c>
      <c r="I168" s="34">
        <v>0</v>
      </c>
      <c r="J168" s="27">
        <f t="shared" si="49"/>
        <v>0</v>
      </c>
      <c r="K168" s="34">
        <v>0</v>
      </c>
      <c r="L168" s="34">
        <v>0</v>
      </c>
      <c r="M168" s="34">
        <v>0</v>
      </c>
      <c r="N168" s="27" t="str">
        <f t="shared" si="50"/>
        <v xml:space="preserve"> </v>
      </c>
      <c r="O168" s="34">
        <v>0</v>
      </c>
      <c r="P168" s="31">
        <f t="shared" si="51"/>
        <v>-755000</v>
      </c>
    </row>
    <row r="169" spans="1:16" x14ac:dyDescent="0.2">
      <c r="A169" s="32" t="s">
        <v>315</v>
      </c>
      <c r="B169" s="11" t="str">
        <f t="shared" si="55"/>
        <v>7</v>
      </c>
      <c r="C169" s="11" t="str">
        <f t="shared" si="56"/>
        <v>75</v>
      </c>
      <c r="D169" s="11" t="str">
        <f t="shared" si="57"/>
        <v>750</v>
      </c>
      <c r="E169" s="33" t="s">
        <v>316</v>
      </c>
      <c r="F169" s="34">
        <v>465000</v>
      </c>
      <c r="G169" s="34">
        <v>0</v>
      </c>
      <c r="H169" s="34">
        <v>465000</v>
      </c>
      <c r="I169" s="34">
        <v>0</v>
      </c>
      <c r="J169" s="27">
        <f t="shared" si="49"/>
        <v>0</v>
      </c>
      <c r="K169" s="34">
        <v>0</v>
      </c>
      <c r="L169" s="34">
        <v>0</v>
      </c>
      <c r="M169" s="34">
        <v>0</v>
      </c>
      <c r="N169" s="27" t="str">
        <f t="shared" si="50"/>
        <v xml:space="preserve"> </v>
      </c>
      <c r="O169" s="34">
        <v>0</v>
      </c>
      <c r="P169" s="31">
        <f t="shared" si="51"/>
        <v>-465000</v>
      </c>
    </row>
    <row r="170" spans="1:16" x14ac:dyDescent="0.2">
      <c r="A170" s="32" t="s">
        <v>317</v>
      </c>
      <c r="B170" s="11" t="str">
        <f t="shared" si="55"/>
        <v>7</v>
      </c>
      <c r="C170" s="11" t="str">
        <f t="shared" si="56"/>
        <v>75</v>
      </c>
      <c r="D170" s="11" t="str">
        <f t="shared" si="57"/>
        <v>750</v>
      </c>
      <c r="E170" s="33" t="s">
        <v>318</v>
      </c>
      <c r="F170" s="34">
        <v>0</v>
      </c>
      <c r="G170" s="34">
        <v>144772.5</v>
      </c>
      <c r="H170" s="34">
        <v>144772.5</v>
      </c>
      <c r="I170" s="34">
        <v>144772.5</v>
      </c>
      <c r="J170" s="27">
        <f t="shared" si="49"/>
        <v>1</v>
      </c>
      <c r="K170" s="34">
        <v>144772.5</v>
      </c>
      <c r="L170" s="34">
        <v>0</v>
      </c>
      <c r="M170" s="34">
        <v>144772.5</v>
      </c>
      <c r="N170" s="27">
        <f t="shared" si="50"/>
        <v>1</v>
      </c>
      <c r="O170" s="34">
        <v>0</v>
      </c>
      <c r="P170" s="31">
        <f t="shared" si="51"/>
        <v>0</v>
      </c>
    </row>
    <row r="171" spans="1:16" x14ac:dyDescent="0.2">
      <c r="A171" s="32" t="s">
        <v>386</v>
      </c>
      <c r="B171" s="11" t="str">
        <f t="shared" si="55"/>
        <v>7</v>
      </c>
      <c r="C171" s="11" t="str">
        <f t="shared" si="56"/>
        <v>75</v>
      </c>
      <c r="D171" s="11" t="str">
        <f t="shared" si="57"/>
        <v>750</v>
      </c>
      <c r="E171" s="33" t="s">
        <v>387</v>
      </c>
      <c r="F171" s="34">
        <v>0</v>
      </c>
      <c r="G171" s="34">
        <v>0</v>
      </c>
      <c r="H171" s="34">
        <v>0</v>
      </c>
      <c r="I171" s="34">
        <v>0</v>
      </c>
      <c r="J171" s="27" t="str">
        <f t="shared" si="49"/>
        <v xml:space="preserve"> </v>
      </c>
      <c r="K171" s="34">
        <v>0</v>
      </c>
      <c r="L171" s="34">
        <v>0</v>
      </c>
      <c r="M171" s="34">
        <v>0</v>
      </c>
      <c r="N171" s="27" t="str">
        <f t="shared" si="50"/>
        <v xml:space="preserve"> </v>
      </c>
      <c r="O171" s="34">
        <v>0</v>
      </c>
      <c r="P171" s="31">
        <f t="shared" si="51"/>
        <v>0</v>
      </c>
    </row>
    <row r="172" spans="1:16" x14ac:dyDescent="0.2">
      <c r="A172" s="32" t="s">
        <v>390</v>
      </c>
      <c r="B172" s="11" t="str">
        <f t="shared" ref="B172" si="58">LEFT(A172,1)</f>
        <v>7</v>
      </c>
      <c r="C172" s="11" t="str">
        <f t="shared" ref="C172" si="59">LEFT(A172,2)</f>
        <v>75</v>
      </c>
      <c r="D172" s="11" t="str">
        <f t="shared" ref="D172" si="60">LEFT(A172,3)</f>
        <v>750</v>
      </c>
      <c r="E172" s="33" t="s">
        <v>391</v>
      </c>
      <c r="F172" s="34">
        <v>0</v>
      </c>
      <c r="G172" s="34">
        <v>0</v>
      </c>
      <c r="H172" s="34">
        <v>0</v>
      </c>
      <c r="I172" s="34">
        <v>0</v>
      </c>
      <c r="J172" s="27" t="str">
        <f t="shared" si="49"/>
        <v xml:space="preserve"> </v>
      </c>
      <c r="K172" s="34">
        <v>0</v>
      </c>
      <c r="L172" s="34">
        <v>0</v>
      </c>
      <c r="M172" s="34">
        <v>0</v>
      </c>
      <c r="N172" s="27" t="str">
        <f t="shared" si="50"/>
        <v xml:space="preserve"> </v>
      </c>
      <c r="O172" s="34">
        <v>0</v>
      </c>
      <c r="P172" s="31">
        <f t="shared" si="51"/>
        <v>0</v>
      </c>
    </row>
    <row r="173" spans="1:16" x14ac:dyDescent="0.2">
      <c r="A173" s="32" t="s">
        <v>319</v>
      </c>
      <c r="B173" s="11" t="str">
        <f t="shared" ref="B173:B174" si="61">LEFT(A173,1)</f>
        <v>7</v>
      </c>
      <c r="C173" s="11" t="str">
        <f t="shared" ref="C173:C174" si="62">LEFT(A173,2)</f>
        <v>77</v>
      </c>
      <c r="D173" s="11" t="str">
        <f t="shared" ref="D173:D174" si="63">LEFT(A173,3)</f>
        <v>770</v>
      </c>
      <c r="E173" s="33" t="s">
        <v>320</v>
      </c>
      <c r="F173" s="34">
        <v>190000</v>
      </c>
      <c r="G173" s="34">
        <v>0</v>
      </c>
      <c r="H173" s="34">
        <v>190000</v>
      </c>
      <c r="I173" s="34">
        <v>0</v>
      </c>
      <c r="J173" s="27">
        <f t="shared" si="49"/>
        <v>0</v>
      </c>
      <c r="K173" s="34">
        <v>0</v>
      </c>
      <c r="L173" s="34">
        <v>0</v>
      </c>
      <c r="M173" s="34">
        <v>0</v>
      </c>
      <c r="N173" s="27" t="str">
        <f t="shared" si="50"/>
        <v xml:space="preserve"> </v>
      </c>
      <c r="O173" s="34">
        <v>0</v>
      </c>
      <c r="P173" s="31">
        <f t="shared" si="51"/>
        <v>-190000</v>
      </c>
    </row>
    <row r="174" spans="1:16" x14ac:dyDescent="0.2">
      <c r="A174" s="32" t="s">
        <v>360</v>
      </c>
      <c r="B174" s="11" t="str">
        <f t="shared" si="61"/>
        <v>7</v>
      </c>
      <c r="C174" s="11" t="str">
        <f t="shared" si="62"/>
        <v>79</v>
      </c>
      <c r="D174" s="11" t="str">
        <f t="shared" si="63"/>
        <v>791</v>
      </c>
      <c r="E174" s="33" t="s">
        <v>361</v>
      </c>
      <c r="F174" s="34">
        <v>0</v>
      </c>
      <c r="G174" s="34">
        <v>0</v>
      </c>
      <c r="H174" s="34">
        <v>0</v>
      </c>
      <c r="I174" s="34">
        <v>133457.06</v>
      </c>
      <c r="J174" s="27" t="str">
        <f t="shared" si="49"/>
        <v xml:space="preserve"> </v>
      </c>
      <c r="K174" s="34">
        <v>133457.06</v>
      </c>
      <c r="L174" s="34">
        <v>0</v>
      </c>
      <c r="M174" s="34">
        <v>133457.06</v>
      </c>
      <c r="N174" s="27">
        <f t="shared" si="50"/>
        <v>1</v>
      </c>
      <c r="O174" s="34">
        <v>0</v>
      </c>
      <c r="P174" s="31">
        <f t="shared" si="51"/>
        <v>133457.06</v>
      </c>
    </row>
    <row r="175" spans="1:16" x14ac:dyDescent="0.2">
      <c r="A175" s="32" t="s">
        <v>392</v>
      </c>
      <c r="B175" s="11" t="str">
        <f t="shared" ref="B175:B178" si="64">LEFT(A175,1)</f>
        <v>7</v>
      </c>
      <c r="C175" s="11" t="str">
        <f t="shared" ref="C175:C178" si="65">LEFT(A175,2)</f>
        <v>79</v>
      </c>
      <c r="D175" s="11" t="str">
        <f t="shared" ref="D175:D178" si="66">LEFT(A175,3)</f>
        <v>797</v>
      </c>
      <c r="E175" s="33" t="s">
        <v>393</v>
      </c>
      <c r="F175" s="34">
        <v>0</v>
      </c>
      <c r="G175" s="34">
        <v>0</v>
      </c>
      <c r="H175" s="34">
        <v>0</v>
      </c>
      <c r="I175" s="34">
        <v>0</v>
      </c>
      <c r="J175" s="27" t="str">
        <f t="shared" si="49"/>
        <v xml:space="preserve"> </v>
      </c>
      <c r="K175" s="34">
        <v>0</v>
      </c>
      <c r="L175" s="34">
        <v>0</v>
      </c>
      <c r="M175" s="34">
        <v>0</v>
      </c>
      <c r="N175" s="27" t="str">
        <f t="shared" si="50"/>
        <v xml:space="preserve"> </v>
      </c>
      <c r="O175" s="34">
        <v>0</v>
      </c>
      <c r="P175" s="31">
        <f t="shared" si="51"/>
        <v>0</v>
      </c>
    </row>
    <row r="176" spans="1:16" x14ac:dyDescent="0.2">
      <c r="A176" s="32" t="s">
        <v>321</v>
      </c>
      <c r="B176" s="11" t="str">
        <f t="shared" si="64"/>
        <v>7</v>
      </c>
      <c r="C176" s="11" t="str">
        <f t="shared" si="65"/>
        <v>79</v>
      </c>
      <c r="D176" s="11" t="str">
        <f t="shared" si="66"/>
        <v>797</v>
      </c>
      <c r="E176" s="33" t="s">
        <v>270</v>
      </c>
      <c r="F176" s="34">
        <v>99940</v>
      </c>
      <c r="G176" s="34">
        <v>0</v>
      </c>
      <c r="H176" s="34">
        <v>99940</v>
      </c>
      <c r="I176" s="34">
        <v>0</v>
      </c>
      <c r="J176" s="27">
        <f t="shared" si="49"/>
        <v>0</v>
      </c>
      <c r="K176" s="34">
        <v>0</v>
      </c>
      <c r="L176" s="34">
        <v>0</v>
      </c>
      <c r="M176" s="34">
        <v>0</v>
      </c>
      <c r="N176" s="27" t="str">
        <f t="shared" si="50"/>
        <v xml:space="preserve"> </v>
      </c>
      <c r="O176" s="34">
        <v>0</v>
      </c>
      <c r="P176" s="31">
        <f t="shared" si="51"/>
        <v>-99940</v>
      </c>
    </row>
    <row r="177" spans="1:16" x14ac:dyDescent="0.2">
      <c r="A177" s="32" t="s">
        <v>322</v>
      </c>
      <c r="B177" s="11" t="str">
        <f t="shared" si="64"/>
        <v>7</v>
      </c>
      <c r="C177" s="11" t="str">
        <f t="shared" si="65"/>
        <v>79</v>
      </c>
      <c r="D177" s="11" t="str">
        <f t="shared" si="66"/>
        <v>797</v>
      </c>
      <c r="E177" s="33" t="s">
        <v>262</v>
      </c>
      <c r="F177" s="34">
        <v>132960</v>
      </c>
      <c r="G177" s="34">
        <v>0</v>
      </c>
      <c r="H177" s="34">
        <v>132960</v>
      </c>
      <c r="I177" s="34">
        <v>0</v>
      </c>
      <c r="J177" s="27">
        <f t="shared" si="49"/>
        <v>0</v>
      </c>
      <c r="K177" s="34">
        <v>0</v>
      </c>
      <c r="L177" s="34">
        <v>0</v>
      </c>
      <c r="M177" s="34">
        <v>0</v>
      </c>
      <c r="N177" s="27" t="str">
        <f t="shared" si="50"/>
        <v xml:space="preserve"> </v>
      </c>
      <c r="O177" s="34">
        <v>0</v>
      </c>
      <c r="P177" s="31">
        <f t="shared" si="51"/>
        <v>-132960</v>
      </c>
    </row>
    <row r="178" spans="1:16" x14ac:dyDescent="0.2">
      <c r="A178" s="32" t="s">
        <v>323</v>
      </c>
      <c r="B178" s="11" t="str">
        <f t="shared" si="64"/>
        <v>7</v>
      </c>
      <c r="C178" s="11" t="str">
        <f t="shared" si="65"/>
        <v>79</v>
      </c>
      <c r="D178" s="11" t="str">
        <f t="shared" si="66"/>
        <v>797</v>
      </c>
      <c r="E178" s="33" t="s">
        <v>264</v>
      </c>
      <c r="F178" s="34">
        <v>1500</v>
      </c>
      <c r="G178" s="34">
        <v>0</v>
      </c>
      <c r="H178" s="34">
        <v>1500</v>
      </c>
      <c r="I178" s="34">
        <v>0</v>
      </c>
      <c r="J178" s="27">
        <f t="shared" si="49"/>
        <v>0</v>
      </c>
      <c r="K178" s="34">
        <v>0</v>
      </c>
      <c r="L178" s="34">
        <v>0</v>
      </c>
      <c r="M178" s="34">
        <v>0</v>
      </c>
      <c r="N178" s="27" t="str">
        <f t="shared" si="50"/>
        <v xml:space="preserve"> </v>
      </c>
      <c r="O178" s="34">
        <v>0</v>
      </c>
      <c r="P178" s="31">
        <f t="shared" si="51"/>
        <v>-1500</v>
      </c>
    </row>
    <row r="179" spans="1:16" x14ac:dyDescent="0.2">
      <c r="A179" s="32" t="s">
        <v>324</v>
      </c>
      <c r="B179" s="11" t="str">
        <f t="shared" ref="B179:B183" si="67">LEFT(A179,1)</f>
        <v>7</v>
      </c>
      <c r="C179" s="11" t="str">
        <f t="shared" ref="C179:C183" si="68">LEFT(A179,2)</f>
        <v>79</v>
      </c>
      <c r="D179" s="11" t="str">
        <f t="shared" ref="D179:D183" si="69">LEFT(A179,3)</f>
        <v>797</v>
      </c>
      <c r="E179" s="33" t="s">
        <v>362</v>
      </c>
      <c r="F179" s="34">
        <v>0</v>
      </c>
      <c r="G179" s="34">
        <v>0</v>
      </c>
      <c r="H179" s="34">
        <v>0</v>
      </c>
      <c r="I179" s="34">
        <v>465000</v>
      </c>
      <c r="J179" s="27" t="str">
        <f t="shared" si="49"/>
        <v xml:space="preserve"> </v>
      </c>
      <c r="K179" s="34">
        <v>465000</v>
      </c>
      <c r="L179" s="34">
        <v>0</v>
      </c>
      <c r="M179" s="34">
        <v>465000</v>
      </c>
      <c r="N179" s="27">
        <f t="shared" si="50"/>
        <v>1</v>
      </c>
      <c r="O179" s="34">
        <v>0</v>
      </c>
      <c r="P179" s="31">
        <f t="shared" si="51"/>
        <v>465000</v>
      </c>
    </row>
    <row r="180" spans="1:16" x14ac:dyDescent="0.2">
      <c r="A180" s="32" t="s">
        <v>325</v>
      </c>
      <c r="B180" s="11" t="str">
        <f t="shared" si="67"/>
        <v>7</v>
      </c>
      <c r="C180" s="11" t="str">
        <f t="shared" si="68"/>
        <v>79</v>
      </c>
      <c r="D180" s="11" t="str">
        <f t="shared" si="69"/>
        <v>797</v>
      </c>
      <c r="E180" s="33" t="s">
        <v>363</v>
      </c>
      <c r="F180" s="34">
        <v>0</v>
      </c>
      <c r="G180" s="34">
        <v>34823.620000000003</v>
      </c>
      <c r="H180" s="34">
        <v>34823.620000000003</v>
      </c>
      <c r="I180" s="34">
        <v>987723.82</v>
      </c>
      <c r="J180" s="27">
        <f t="shared" si="49"/>
        <v>28.363616993293629</v>
      </c>
      <c r="K180" s="34">
        <v>987723.82</v>
      </c>
      <c r="L180" s="34">
        <v>0</v>
      </c>
      <c r="M180" s="34">
        <v>987723.82</v>
      </c>
      <c r="N180" s="27">
        <f t="shared" si="50"/>
        <v>1</v>
      </c>
      <c r="O180" s="34">
        <v>0</v>
      </c>
      <c r="P180" s="31">
        <f t="shared" si="51"/>
        <v>952900.2</v>
      </c>
    </row>
    <row r="181" spans="1:16" x14ac:dyDescent="0.2">
      <c r="A181" s="32" t="s">
        <v>326</v>
      </c>
      <c r="B181" s="11" t="str">
        <f t="shared" si="67"/>
        <v>7</v>
      </c>
      <c r="C181" s="11" t="str">
        <f t="shared" si="68"/>
        <v>79</v>
      </c>
      <c r="D181" s="11" t="str">
        <f t="shared" si="69"/>
        <v>797</v>
      </c>
      <c r="E181" s="33" t="s">
        <v>364</v>
      </c>
      <c r="F181" s="34">
        <v>0</v>
      </c>
      <c r="G181" s="34">
        <v>903630.1</v>
      </c>
      <c r="H181" s="34">
        <v>903630.1</v>
      </c>
      <c r="I181" s="34">
        <v>758612.99</v>
      </c>
      <c r="J181" s="27">
        <f t="shared" si="49"/>
        <v>0.83951717633133294</v>
      </c>
      <c r="K181" s="34">
        <v>758612.99</v>
      </c>
      <c r="L181" s="34">
        <v>0</v>
      </c>
      <c r="M181" s="34">
        <v>758612.99</v>
      </c>
      <c r="N181" s="27">
        <f t="shared" si="50"/>
        <v>1</v>
      </c>
      <c r="O181" s="34">
        <v>0</v>
      </c>
      <c r="P181" s="31">
        <f t="shared" si="51"/>
        <v>-145017.10999999999</v>
      </c>
    </row>
    <row r="182" spans="1:16" x14ac:dyDescent="0.2">
      <c r="A182" s="32" t="s">
        <v>327</v>
      </c>
      <c r="B182" s="11" t="str">
        <f t="shared" si="67"/>
        <v>7</v>
      </c>
      <c r="C182" s="11" t="str">
        <f t="shared" si="68"/>
        <v>79</v>
      </c>
      <c r="D182" s="11" t="str">
        <f t="shared" si="69"/>
        <v>797</v>
      </c>
      <c r="E182" s="33" t="s">
        <v>365</v>
      </c>
      <c r="F182" s="34">
        <v>0</v>
      </c>
      <c r="G182" s="34">
        <v>0</v>
      </c>
      <c r="H182" s="34">
        <v>0</v>
      </c>
      <c r="I182" s="34">
        <v>547046.74</v>
      </c>
      <c r="J182" s="27" t="str">
        <f t="shared" si="49"/>
        <v xml:space="preserve"> </v>
      </c>
      <c r="K182" s="34">
        <v>547046.74</v>
      </c>
      <c r="L182" s="34">
        <v>0</v>
      </c>
      <c r="M182" s="34">
        <v>547046.74</v>
      </c>
      <c r="N182" s="27">
        <f t="shared" si="50"/>
        <v>1</v>
      </c>
      <c r="O182" s="34">
        <v>0</v>
      </c>
      <c r="P182" s="31">
        <f t="shared" si="51"/>
        <v>547046.74</v>
      </c>
    </row>
    <row r="183" spans="1:16" x14ac:dyDescent="0.2">
      <c r="A183" s="32" t="s">
        <v>328</v>
      </c>
      <c r="B183" s="11" t="str">
        <f t="shared" si="67"/>
        <v>7</v>
      </c>
      <c r="C183" s="11" t="str">
        <f t="shared" si="68"/>
        <v>79</v>
      </c>
      <c r="D183" s="11" t="str">
        <f t="shared" si="69"/>
        <v>797</v>
      </c>
      <c r="E183" s="33" t="s">
        <v>329</v>
      </c>
      <c r="F183" s="34">
        <v>0</v>
      </c>
      <c r="G183" s="34">
        <v>3737904.24</v>
      </c>
      <c r="H183" s="34">
        <v>3737904.24</v>
      </c>
      <c r="I183" s="34">
        <v>8331561.3899999997</v>
      </c>
      <c r="J183" s="27">
        <f t="shared" si="49"/>
        <v>2.2289392277208253</v>
      </c>
      <c r="K183" s="34">
        <v>8331561.3899999997</v>
      </c>
      <c r="L183" s="34">
        <v>0</v>
      </c>
      <c r="M183" s="34">
        <v>8331561.3899999997</v>
      </c>
      <c r="N183" s="27">
        <f t="shared" si="50"/>
        <v>1</v>
      </c>
      <c r="O183" s="34">
        <v>0</v>
      </c>
      <c r="P183" s="31">
        <f t="shared" si="51"/>
        <v>4593657.1499999994</v>
      </c>
    </row>
    <row r="184" spans="1:16" x14ac:dyDescent="0.2">
      <c r="A184" s="32" t="s">
        <v>330</v>
      </c>
      <c r="B184" s="11" t="str">
        <f t="shared" ref="B184" si="70">LEFT(A184,1)</f>
        <v>7</v>
      </c>
      <c r="C184" s="11" t="str">
        <f t="shared" ref="C184" si="71">LEFT(A184,2)</f>
        <v>79</v>
      </c>
      <c r="D184" s="11" t="str">
        <f t="shared" ref="D184" si="72">LEFT(A184,3)</f>
        <v>797</v>
      </c>
      <c r="E184" s="33" t="s">
        <v>331</v>
      </c>
      <c r="F184" s="34">
        <v>0</v>
      </c>
      <c r="G184" s="34">
        <v>2731549.64</v>
      </c>
      <c r="H184" s="34">
        <v>2731549.64</v>
      </c>
      <c r="I184" s="34">
        <v>2731549.62</v>
      </c>
      <c r="J184" s="27">
        <f t="shared" si="49"/>
        <v>0.99999999267814876</v>
      </c>
      <c r="K184" s="34">
        <v>2731549.62</v>
      </c>
      <c r="L184" s="34">
        <v>0</v>
      </c>
      <c r="M184" s="34">
        <v>2731549.62</v>
      </c>
      <c r="N184" s="27">
        <f t="shared" si="50"/>
        <v>1</v>
      </c>
      <c r="O184" s="34">
        <v>0</v>
      </c>
      <c r="P184" s="31">
        <f t="shared" si="51"/>
        <v>-2.0000000018626451E-2</v>
      </c>
    </row>
    <row r="185" spans="1:16" s="26" customFormat="1" x14ac:dyDescent="0.2">
      <c r="A185" s="12"/>
      <c r="B185" s="12"/>
      <c r="C185" s="12"/>
      <c r="D185" s="12"/>
      <c r="E185" s="12" t="s">
        <v>20</v>
      </c>
      <c r="F185" s="30">
        <f>SUBTOTAL(9,F162:F184)</f>
        <v>9144400</v>
      </c>
      <c r="G185" s="30">
        <f>SUBTOTAL(9,G162:G184)</f>
        <v>7552680.0999999996</v>
      </c>
      <c r="H185" s="30">
        <f>SUBTOTAL(9,H162:H184)</f>
        <v>16697080.1</v>
      </c>
      <c r="I185" s="30">
        <f>SUBTOTAL(9,I162:I184)</f>
        <v>14377612.030000001</v>
      </c>
      <c r="J185" s="28">
        <f t="shared" ref="J185" si="73">I185/H185</f>
        <v>0.86108540798100386</v>
      </c>
      <c r="K185" s="30">
        <f>SUBTOTAL(9,K162:K184)</f>
        <v>14377612.030000001</v>
      </c>
      <c r="L185" s="30">
        <f>SUBTOTAL(9,L162:L184)</f>
        <v>0</v>
      </c>
      <c r="M185" s="30">
        <f>SUBTOTAL(9,M162:M184)</f>
        <v>14377612.030000001</v>
      </c>
      <c r="N185" s="28">
        <f t="shared" si="50"/>
        <v>1</v>
      </c>
      <c r="O185" s="30">
        <f>SUBTOTAL(9,O162:O184)</f>
        <v>0</v>
      </c>
      <c r="P185" s="30">
        <f>SUBTOTAL(9,P162:P184)</f>
        <v>-2319468.0699999998</v>
      </c>
    </row>
    <row r="186" spans="1:16" x14ac:dyDescent="0.2">
      <c r="A186" s="7"/>
      <c r="B186" s="4"/>
      <c r="C186" s="4"/>
      <c r="D186" s="4"/>
      <c r="E186" s="8"/>
      <c r="F186" s="9"/>
      <c r="G186" s="9"/>
      <c r="H186" s="9"/>
      <c r="I186" s="9"/>
      <c r="J186" s="5"/>
      <c r="K186" s="9"/>
      <c r="L186" s="9"/>
      <c r="M186" s="9"/>
      <c r="N186" s="5"/>
      <c r="O186" s="9"/>
      <c r="P186" s="6"/>
    </row>
    <row r="187" spans="1:16" ht="13.5" customHeight="1" x14ac:dyDescent="0.2">
      <c r="A187" s="32" t="s">
        <v>332</v>
      </c>
      <c r="B187" s="11" t="str">
        <f t="shared" si="46"/>
        <v>8</v>
      </c>
      <c r="C187" s="11" t="str">
        <f t="shared" si="47"/>
        <v>82</v>
      </c>
      <c r="D187" s="11" t="str">
        <f t="shared" si="48"/>
        <v>820</v>
      </c>
      <c r="E187" s="33" t="s">
        <v>333</v>
      </c>
      <c r="F187" s="34">
        <v>0</v>
      </c>
      <c r="G187" s="34">
        <v>0</v>
      </c>
      <c r="H187" s="34">
        <v>0</v>
      </c>
      <c r="I187" s="34">
        <v>0</v>
      </c>
      <c r="J187" s="27" t="str">
        <f t="shared" ref="J187:J196" si="74">IF(H187=0," ",I187/H187)</f>
        <v xml:space="preserve"> </v>
      </c>
      <c r="K187" s="34">
        <v>0</v>
      </c>
      <c r="L187" s="34">
        <v>0</v>
      </c>
      <c r="M187" s="34">
        <v>0</v>
      </c>
      <c r="N187" s="27" t="str">
        <f t="shared" si="50"/>
        <v xml:space="preserve"> </v>
      </c>
      <c r="O187" s="34">
        <v>0</v>
      </c>
      <c r="P187" s="31">
        <f t="shared" si="51"/>
        <v>0</v>
      </c>
    </row>
    <row r="188" spans="1:16" ht="13.5" customHeight="1" x14ac:dyDescent="0.2">
      <c r="A188" s="32" t="s">
        <v>334</v>
      </c>
      <c r="B188" s="11" t="str">
        <f t="shared" ref="B188:B196" si="75">LEFT(A188,1)</f>
        <v>8</v>
      </c>
      <c r="C188" s="11" t="str">
        <f t="shared" ref="C188:C196" si="76">LEFT(A188,2)</f>
        <v>83</v>
      </c>
      <c r="D188" s="11" t="str">
        <f t="shared" ref="D188:D196" si="77">LEFT(A188,3)</f>
        <v>830</v>
      </c>
      <c r="E188" s="33" t="s">
        <v>335</v>
      </c>
      <c r="F188" s="34">
        <v>18000</v>
      </c>
      <c r="G188" s="34">
        <v>0</v>
      </c>
      <c r="H188" s="34">
        <v>18000</v>
      </c>
      <c r="I188" s="34">
        <v>233.64</v>
      </c>
      <c r="J188" s="27">
        <f t="shared" si="74"/>
        <v>1.2979999999999998E-2</v>
      </c>
      <c r="K188" s="34">
        <v>233.64</v>
      </c>
      <c r="L188" s="34">
        <v>0</v>
      </c>
      <c r="M188" s="34">
        <v>233.64</v>
      </c>
      <c r="N188" s="27">
        <f t="shared" si="50"/>
        <v>1</v>
      </c>
      <c r="O188" s="34">
        <v>0</v>
      </c>
      <c r="P188" s="31">
        <f t="shared" si="51"/>
        <v>-17766.36</v>
      </c>
    </row>
    <row r="189" spans="1:16" ht="13.5" customHeight="1" x14ac:dyDescent="0.2">
      <c r="A189" s="32" t="s">
        <v>336</v>
      </c>
      <c r="B189" s="11" t="str">
        <f t="shared" si="75"/>
        <v>8</v>
      </c>
      <c r="C189" s="11" t="str">
        <f t="shared" si="76"/>
        <v>83</v>
      </c>
      <c r="D189" s="11" t="str">
        <f t="shared" si="77"/>
        <v>830</v>
      </c>
      <c r="E189" s="33" t="s">
        <v>337</v>
      </c>
      <c r="F189" s="34">
        <v>170000</v>
      </c>
      <c r="G189" s="34">
        <v>0</v>
      </c>
      <c r="H189" s="34">
        <v>170000</v>
      </c>
      <c r="I189" s="34">
        <v>15856.37</v>
      </c>
      <c r="J189" s="27">
        <f t="shared" si="74"/>
        <v>9.3272764705882361E-2</v>
      </c>
      <c r="K189" s="34">
        <v>15856.37</v>
      </c>
      <c r="L189" s="34">
        <v>0</v>
      </c>
      <c r="M189" s="34">
        <v>15856.37</v>
      </c>
      <c r="N189" s="27">
        <f t="shared" si="50"/>
        <v>1</v>
      </c>
      <c r="O189" s="34">
        <v>0</v>
      </c>
      <c r="P189" s="31">
        <f t="shared" si="51"/>
        <v>-154143.63</v>
      </c>
    </row>
    <row r="190" spans="1:16" ht="13.5" customHeight="1" x14ac:dyDescent="0.2">
      <c r="A190" s="32" t="s">
        <v>338</v>
      </c>
      <c r="B190" s="11" t="str">
        <f t="shared" si="75"/>
        <v>8</v>
      </c>
      <c r="C190" s="11" t="str">
        <f t="shared" si="76"/>
        <v>83</v>
      </c>
      <c r="D190" s="11" t="str">
        <f t="shared" si="77"/>
        <v>830</v>
      </c>
      <c r="E190" s="33" t="s">
        <v>339</v>
      </c>
      <c r="F190" s="34">
        <v>35000</v>
      </c>
      <c r="G190" s="34">
        <v>0</v>
      </c>
      <c r="H190" s="34">
        <v>35000</v>
      </c>
      <c r="I190" s="34">
        <v>0</v>
      </c>
      <c r="J190" s="27">
        <f t="shared" si="74"/>
        <v>0</v>
      </c>
      <c r="K190" s="34">
        <v>0</v>
      </c>
      <c r="L190" s="34">
        <v>0</v>
      </c>
      <c r="M190" s="34">
        <v>0</v>
      </c>
      <c r="N190" s="27" t="str">
        <f t="shared" si="50"/>
        <v xml:space="preserve"> </v>
      </c>
      <c r="O190" s="34">
        <v>0</v>
      </c>
      <c r="P190" s="31">
        <f t="shared" si="51"/>
        <v>-35000</v>
      </c>
    </row>
    <row r="191" spans="1:16" ht="13.5" customHeight="1" x14ac:dyDescent="0.2">
      <c r="A191" s="32" t="s">
        <v>340</v>
      </c>
      <c r="B191" s="11" t="str">
        <f t="shared" ref="B191:B195" si="78">LEFT(A191,1)</f>
        <v>8</v>
      </c>
      <c r="C191" s="11" t="str">
        <f t="shared" ref="C191:C195" si="79">LEFT(A191,2)</f>
        <v>83</v>
      </c>
      <c r="D191" s="11" t="str">
        <f t="shared" ref="D191:D195" si="80">LEFT(A191,3)</f>
        <v>831</v>
      </c>
      <c r="E191" s="33" t="s">
        <v>341</v>
      </c>
      <c r="F191" s="34">
        <v>480000</v>
      </c>
      <c r="G191" s="34">
        <v>0</v>
      </c>
      <c r="H191" s="34">
        <v>480000</v>
      </c>
      <c r="I191" s="34">
        <v>123012.57</v>
      </c>
      <c r="J191" s="27">
        <f t="shared" si="74"/>
        <v>0.25627618750000003</v>
      </c>
      <c r="K191" s="34">
        <v>11811.68</v>
      </c>
      <c r="L191" s="34">
        <v>0</v>
      </c>
      <c r="M191" s="34">
        <v>11811.68</v>
      </c>
      <c r="N191" s="27">
        <f t="shared" si="50"/>
        <v>9.6020105912753465E-2</v>
      </c>
      <c r="O191" s="34">
        <v>111200.89</v>
      </c>
      <c r="P191" s="31">
        <f t="shared" si="51"/>
        <v>-356987.43</v>
      </c>
    </row>
    <row r="192" spans="1:16" ht="13.5" customHeight="1" x14ac:dyDescent="0.2">
      <c r="A192" s="32" t="s">
        <v>342</v>
      </c>
      <c r="B192" s="11" t="str">
        <f t="shared" si="78"/>
        <v>8</v>
      </c>
      <c r="C192" s="11" t="str">
        <f t="shared" si="79"/>
        <v>83</v>
      </c>
      <c r="D192" s="11" t="str">
        <f t="shared" si="80"/>
        <v>831</v>
      </c>
      <c r="E192" s="33" t="s">
        <v>343</v>
      </c>
      <c r="F192" s="34">
        <v>400000</v>
      </c>
      <c r="G192" s="34">
        <v>0</v>
      </c>
      <c r="H192" s="34">
        <v>400000</v>
      </c>
      <c r="I192" s="34">
        <v>78063</v>
      </c>
      <c r="J192" s="27">
        <f t="shared" si="74"/>
        <v>0.19515750000000001</v>
      </c>
      <c r="K192" s="34">
        <v>78063</v>
      </c>
      <c r="L192" s="34">
        <v>0</v>
      </c>
      <c r="M192" s="34">
        <v>78063</v>
      </c>
      <c r="N192" s="27">
        <f t="shared" si="50"/>
        <v>1</v>
      </c>
      <c r="O192" s="34">
        <v>0</v>
      </c>
      <c r="P192" s="31">
        <f t="shared" si="51"/>
        <v>-321937</v>
      </c>
    </row>
    <row r="193" spans="1:16" ht="13.5" customHeight="1" x14ac:dyDescent="0.2">
      <c r="A193" s="32" t="s">
        <v>344</v>
      </c>
      <c r="B193" s="11" t="str">
        <f t="shared" si="78"/>
        <v>8</v>
      </c>
      <c r="C193" s="11" t="str">
        <f t="shared" si="79"/>
        <v>83</v>
      </c>
      <c r="D193" s="11" t="str">
        <f t="shared" si="80"/>
        <v>831</v>
      </c>
      <c r="E193" s="33" t="s">
        <v>345</v>
      </c>
      <c r="F193" s="34">
        <v>0</v>
      </c>
      <c r="G193" s="34">
        <v>0</v>
      </c>
      <c r="H193" s="34">
        <v>0</v>
      </c>
      <c r="I193" s="34">
        <v>57431.34</v>
      </c>
      <c r="J193" s="27" t="str">
        <f t="shared" si="74"/>
        <v xml:space="preserve"> </v>
      </c>
      <c r="K193" s="34">
        <v>0</v>
      </c>
      <c r="L193" s="34">
        <v>0</v>
      </c>
      <c r="M193" s="34">
        <v>0</v>
      </c>
      <c r="N193" s="27">
        <f t="shared" si="50"/>
        <v>0</v>
      </c>
      <c r="O193" s="34">
        <v>57431.34</v>
      </c>
      <c r="P193" s="31">
        <f t="shared" si="51"/>
        <v>57431.34</v>
      </c>
    </row>
    <row r="194" spans="1:16" ht="13.5" customHeight="1" x14ac:dyDescent="0.2">
      <c r="A194" s="32" t="s">
        <v>346</v>
      </c>
      <c r="B194" s="11" t="str">
        <f t="shared" si="78"/>
        <v>8</v>
      </c>
      <c r="C194" s="11" t="str">
        <f t="shared" si="79"/>
        <v>87</v>
      </c>
      <c r="D194" s="11" t="str">
        <f t="shared" si="80"/>
        <v>870</v>
      </c>
      <c r="E194" s="33" t="s">
        <v>347</v>
      </c>
      <c r="F194" s="34">
        <v>0</v>
      </c>
      <c r="G194" s="34">
        <v>35432359.18</v>
      </c>
      <c r="H194" s="34">
        <v>35432359.18</v>
      </c>
      <c r="I194" s="34">
        <v>0</v>
      </c>
      <c r="J194" s="27">
        <f t="shared" si="74"/>
        <v>0</v>
      </c>
      <c r="K194" s="34">
        <v>0</v>
      </c>
      <c r="L194" s="34">
        <v>0</v>
      </c>
      <c r="M194" s="34">
        <v>0</v>
      </c>
      <c r="N194" s="27" t="str">
        <f t="shared" si="50"/>
        <v xml:space="preserve"> </v>
      </c>
      <c r="O194" s="34">
        <v>0</v>
      </c>
      <c r="P194" s="31">
        <f t="shared" si="51"/>
        <v>-35432359.18</v>
      </c>
    </row>
    <row r="195" spans="1:16" ht="13.5" customHeight="1" x14ac:dyDescent="0.2">
      <c r="A195" s="32" t="s">
        <v>348</v>
      </c>
      <c r="B195" s="11" t="str">
        <f t="shared" si="78"/>
        <v>8</v>
      </c>
      <c r="C195" s="11" t="str">
        <f t="shared" si="79"/>
        <v>87</v>
      </c>
      <c r="D195" s="11" t="str">
        <f t="shared" si="80"/>
        <v>870</v>
      </c>
      <c r="E195" s="33" t="s">
        <v>349</v>
      </c>
      <c r="F195" s="34">
        <v>0</v>
      </c>
      <c r="G195" s="34">
        <v>28087459.989999998</v>
      </c>
      <c r="H195" s="34">
        <v>28087459.989999998</v>
      </c>
      <c r="I195" s="34">
        <v>0</v>
      </c>
      <c r="J195" s="27">
        <f t="shared" si="74"/>
        <v>0</v>
      </c>
      <c r="K195" s="34">
        <v>0</v>
      </c>
      <c r="L195" s="34">
        <v>0</v>
      </c>
      <c r="M195" s="34">
        <v>0</v>
      </c>
      <c r="N195" s="27" t="str">
        <f t="shared" si="50"/>
        <v xml:space="preserve"> </v>
      </c>
      <c r="O195" s="34">
        <v>0</v>
      </c>
      <c r="P195" s="31">
        <f t="shared" si="51"/>
        <v>-28087459.989999998</v>
      </c>
    </row>
    <row r="196" spans="1:16" ht="13.5" customHeight="1" x14ac:dyDescent="0.2">
      <c r="A196" s="32" t="s">
        <v>350</v>
      </c>
      <c r="B196" s="11" t="str">
        <f t="shared" si="75"/>
        <v>9</v>
      </c>
      <c r="C196" s="11" t="str">
        <f t="shared" si="76"/>
        <v>91</v>
      </c>
      <c r="D196" s="11" t="str">
        <f t="shared" si="77"/>
        <v>913</v>
      </c>
      <c r="E196" s="33" t="s">
        <v>351</v>
      </c>
      <c r="F196" s="34">
        <v>50000000</v>
      </c>
      <c r="G196" s="34">
        <v>0</v>
      </c>
      <c r="H196" s="34">
        <v>50000000</v>
      </c>
      <c r="I196" s="34">
        <v>30000000</v>
      </c>
      <c r="J196" s="27">
        <f t="shared" si="74"/>
        <v>0.6</v>
      </c>
      <c r="K196" s="34">
        <v>30000000</v>
      </c>
      <c r="L196" s="34">
        <v>0</v>
      </c>
      <c r="M196" s="34">
        <v>30000000</v>
      </c>
      <c r="N196" s="27">
        <f t="shared" si="50"/>
        <v>1</v>
      </c>
      <c r="O196" s="34">
        <v>0</v>
      </c>
      <c r="P196" s="31">
        <f t="shared" si="51"/>
        <v>-20000000</v>
      </c>
    </row>
    <row r="197" spans="1:16" s="26" customFormat="1" x14ac:dyDescent="0.2">
      <c r="A197" s="12"/>
      <c r="B197" s="12"/>
      <c r="C197" s="12"/>
      <c r="D197" s="12"/>
      <c r="E197" s="12" t="s">
        <v>21</v>
      </c>
      <c r="F197" s="30">
        <f>SUBTOTAL(9,F187:F196)</f>
        <v>51103000</v>
      </c>
      <c r="G197" s="30">
        <f>SUBTOTAL(9,G187:G196)</f>
        <v>63519819.170000002</v>
      </c>
      <c r="H197" s="30">
        <f>SUBTOTAL(9,H187:H196)</f>
        <v>114622819.17</v>
      </c>
      <c r="I197" s="30">
        <f>SUBTOTAL(9,I187:I196)</f>
        <v>30274596.920000002</v>
      </c>
      <c r="J197" s="28">
        <f t="shared" ref="J197" si="81">I197/H197</f>
        <v>0.26412364605252803</v>
      </c>
      <c r="K197" s="30">
        <f>SUBTOTAL(9,K187:K196)</f>
        <v>30105964.690000001</v>
      </c>
      <c r="L197" s="30">
        <f>SUBTOTAL(9,L187:L196)</f>
        <v>0</v>
      </c>
      <c r="M197" s="30">
        <f>SUBTOTAL(9,M187:M196)</f>
        <v>30105964.690000001</v>
      </c>
      <c r="N197" s="28">
        <f t="shared" ref="N197" si="82">M197/I197</f>
        <v>0.99442990998540437</v>
      </c>
      <c r="O197" s="30">
        <f>SUBTOTAL(9,O187:O196)</f>
        <v>168632.22999999998</v>
      </c>
      <c r="P197" s="30">
        <f>SUBTOTAL(9,P187:P196)</f>
        <v>-84348222.25</v>
      </c>
    </row>
    <row r="199" spans="1:16" s="26" customFormat="1" x14ac:dyDescent="0.2">
      <c r="E199" s="26" t="s">
        <v>22</v>
      </c>
      <c r="F199" s="30">
        <f>F197+F185+F160</f>
        <v>323439360</v>
      </c>
      <c r="G199" s="30">
        <f>G197+G185+G160</f>
        <v>73125691.310000002</v>
      </c>
      <c r="H199" s="30">
        <f>H197+H185+H160</f>
        <v>396565051.31</v>
      </c>
      <c r="I199" s="30">
        <f>I197+I185+I160</f>
        <v>324527711.65999991</v>
      </c>
      <c r="J199" s="28">
        <f t="shared" ref="J199" si="83">I199/H199</f>
        <v>0.81834672669204134</v>
      </c>
      <c r="K199" s="30">
        <f>K197+K185+K160</f>
        <v>321521167.90999985</v>
      </c>
      <c r="L199" s="30">
        <f>L197+L185+L160</f>
        <v>11621955.260000002</v>
      </c>
      <c r="M199" s="30">
        <f>M197+M185+M160</f>
        <v>309899212.64999986</v>
      </c>
      <c r="N199" s="28">
        <f t="shared" ref="N199" si="84">M199/I199</f>
        <v>0.95492372920890656</v>
      </c>
      <c r="O199" s="30">
        <f>O197+O185+O160</f>
        <v>14628499.01</v>
      </c>
      <c r="P199" s="30">
        <f>P197+P185+P160</f>
        <v>-72037339.649999991</v>
      </c>
    </row>
    <row r="201" spans="1:16" x14ac:dyDescent="0.2">
      <c r="F201" s="10"/>
      <c r="G201" s="10"/>
      <c r="H201" s="10"/>
      <c r="I201" s="10"/>
      <c r="K201" s="10"/>
      <c r="L201" s="10"/>
      <c r="M201" s="10"/>
      <c r="O201" s="10"/>
      <c r="P201" s="6"/>
    </row>
    <row r="202" spans="1:16" x14ac:dyDescent="0.2">
      <c r="F202" s="10"/>
      <c r="G202" s="10"/>
      <c r="H202" s="10"/>
      <c r="I202" s="10"/>
      <c r="K202" s="10"/>
      <c r="L202" s="10"/>
      <c r="M202" s="10"/>
      <c r="O202" s="10"/>
    </row>
  </sheetData>
  <autoFilter ref="A5:P196"/>
  <printOptions horizontalCentered="1"/>
  <pageMargins left="0.19685039370078741" right="0.19685039370078741" top="0.19685039370078741" bottom="0.19685039370078741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60 N197 N199 N185 J199 J197 J185 J160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31 DIC 22</vt:lpstr>
      <vt:lpstr>'EJECUCIÓN INGRESOS 31 DIC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2023-02-14T10:22:07Z</cp:lastPrinted>
  <dcterms:created xsi:type="dcterms:W3CDTF">2016-04-19T12:01:28Z</dcterms:created>
  <dcterms:modified xsi:type="dcterms:W3CDTF">2023-02-21T11:59:50Z</dcterms:modified>
</cp:coreProperties>
</file>