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ESTADOS EJECUCION\2026\FMD\SEGUNDO TRIMESTRE\"/>
    </mc:Choice>
  </mc:AlternateContent>
  <xr:revisionPtr revIDLastSave="0" documentId="13_ncr:1_{C6950F8E-EBBA-4D11-897B-95EACD0F645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jecución ingresos 2º trimes 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7" i="1" l="1"/>
  <c r="M18" i="1"/>
  <c r="M19" i="1"/>
  <c r="M20" i="1"/>
  <c r="M21" i="1"/>
  <c r="M22" i="1"/>
  <c r="K17" i="1"/>
  <c r="K18" i="1"/>
  <c r="K19" i="1"/>
  <c r="K20" i="1"/>
  <c r="K21" i="1"/>
  <c r="K22" i="1"/>
  <c r="G19" i="1"/>
  <c r="G20" i="1"/>
  <c r="G21" i="1"/>
  <c r="G22" i="1"/>
  <c r="K30" i="1"/>
  <c r="M30" i="1"/>
  <c r="K31" i="1"/>
  <c r="M31" i="1"/>
  <c r="K32" i="1"/>
  <c r="M32" i="1"/>
  <c r="C33" i="1"/>
  <c r="D33" i="1"/>
  <c r="E33" i="1"/>
  <c r="F33" i="1"/>
  <c r="G7" i="1"/>
  <c r="G8" i="1"/>
  <c r="G9" i="1"/>
  <c r="G10" i="1"/>
  <c r="G11" i="1"/>
  <c r="G12" i="1"/>
  <c r="G13" i="1"/>
  <c r="G14" i="1"/>
  <c r="G15" i="1"/>
  <c r="G16" i="1"/>
  <c r="G17" i="1"/>
  <c r="G18" i="1"/>
  <c r="L33" i="1"/>
  <c r="J33" i="1"/>
  <c r="I33" i="1"/>
  <c r="H33" i="1"/>
  <c r="M29" i="1"/>
  <c r="K29" i="1"/>
  <c r="M8" i="1"/>
  <c r="M9" i="1"/>
  <c r="M10" i="1"/>
  <c r="M11" i="1"/>
  <c r="M12" i="1"/>
  <c r="M13" i="1"/>
  <c r="M14" i="1"/>
  <c r="M15" i="1"/>
  <c r="M16" i="1"/>
  <c r="K8" i="1"/>
  <c r="K9" i="1"/>
  <c r="K10" i="1"/>
  <c r="K11" i="1"/>
  <c r="K12" i="1"/>
  <c r="K13" i="1"/>
  <c r="K14" i="1"/>
  <c r="K15" i="1"/>
  <c r="K16" i="1"/>
  <c r="C23" i="1"/>
  <c r="D23" i="1"/>
  <c r="E23" i="1"/>
  <c r="F23" i="1"/>
  <c r="C26" i="1" l="1"/>
  <c r="D26" i="1"/>
  <c r="E26" i="1"/>
  <c r="F26" i="1"/>
  <c r="L26" i="1" l="1"/>
  <c r="I26" i="1"/>
  <c r="J26" i="1"/>
  <c r="K26" i="1" s="1"/>
  <c r="H26" i="1"/>
  <c r="G26" i="1" l="1"/>
  <c r="C35" i="1"/>
  <c r="D35" i="1"/>
  <c r="E35" i="1"/>
  <c r="F35" i="1"/>
  <c r="M28" i="1" l="1"/>
  <c r="K28" i="1"/>
  <c r="M7" i="1"/>
  <c r="M33" i="1" l="1"/>
  <c r="G23" i="1" l="1"/>
  <c r="K7" i="1"/>
  <c r="M25" i="1" l="1"/>
  <c r="M26" i="1" s="1"/>
  <c r="K25" i="1"/>
  <c r="K33" i="1" l="1"/>
  <c r="L23" i="1" l="1"/>
  <c r="L35" i="1" s="1"/>
  <c r="I23" i="1"/>
  <c r="I35" i="1" s="1"/>
  <c r="J23" i="1"/>
  <c r="J35" i="1" s="1"/>
  <c r="H23" i="1"/>
  <c r="H35" i="1" s="1"/>
  <c r="G35" i="1" l="1"/>
  <c r="K23" i="1"/>
  <c r="M23" i="1"/>
  <c r="M35" i="1" s="1"/>
  <c r="K35" i="1" l="1"/>
  <c r="G33" i="1"/>
</calcChain>
</file>

<file path=xl/sharedStrings.xml><?xml version="1.0" encoding="utf-8"?>
<sst xmlns="http://schemas.openxmlformats.org/spreadsheetml/2006/main" count="43" uniqueCount="42">
  <si>
    <t>PRESUPUESTO DE INGRESOS</t>
  </si>
  <si>
    <t>Clasificación</t>
  </si>
  <si>
    <t>Previsiones Iniciales</t>
  </si>
  <si>
    <t>Modificaciones</t>
  </si>
  <si>
    <t>Previsiones Definitivas</t>
  </si>
  <si>
    <t>Derechos Netos</t>
  </si>
  <si>
    <t>Der/Prev</t>
  </si>
  <si>
    <t>Ingresos Realizados</t>
  </si>
  <si>
    <t>Devoluciones de Ingresos</t>
  </si>
  <si>
    <t>Recaudación Líquida</t>
  </si>
  <si>
    <t>Rec/Der</t>
  </si>
  <si>
    <t>Pendiente de Cobro</t>
  </si>
  <si>
    <t>Estado de Ejecución</t>
  </si>
  <si>
    <t>ESTADO DE EJECUCIÓN HASTA</t>
  </si>
  <si>
    <t>Denominación</t>
  </si>
  <si>
    <t>Total operaciones corrientes</t>
  </si>
  <si>
    <t>TOTALES</t>
  </si>
  <si>
    <t>Fundación Municipal de Deportes</t>
  </si>
  <si>
    <t>Total de operaciones de capital</t>
  </si>
  <si>
    <t>Total de operaciones financieras</t>
  </si>
  <si>
    <t>Precios públicos por servicios deportivos.</t>
  </si>
  <si>
    <t>Utilización de instalaciones deportivas</t>
  </si>
  <si>
    <t>Utilización de piscinas</t>
  </si>
  <si>
    <t>Utilización directa de instalaciones deportivas</t>
  </si>
  <si>
    <t>Otros ingresos diversos.</t>
  </si>
  <si>
    <t>Compensación gastos</t>
  </si>
  <si>
    <t>Aportación ordinaria del Ayuntamiento</t>
  </si>
  <si>
    <t>Transf. Administración General de la Comunidad Autónoma</t>
  </si>
  <si>
    <t>Intereses de cuentas corrientes</t>
  </si>
  <si>
    <t>Concesiones admtivas con contraprestación periódica</t>
  </si>
  <si>
    <t>Aprovechamientos especiales</t>
  </si>
  <si>
    <t>Aprovechamientos por publicidad</t>
  </si>
  <si>
    <t>Aprovechamientos bares y similares</t>
  </si>
  <si>
    <t>Otros ingresos patrimoniales</t>
  </si>
  <si>
    <t>Aportación de capital del Ayuntamiento</t>
  </si>
  <si>
    <t>Reintegro de anuncios por cuenta de particulares</t>
  </si>
  <si>
    <t>Reintregro de anticipos al personal</t>
  </si>
  <si>
    <t>Reintegros de préstamos al personal</t>
  </si>
  <si>
    <t>Reintegro de pagos de presupuestos cerrados</t>
  </si>
  <si>
    <t>Para gastos generales.</t>
  </si>
  <si>
    <t>ESTADO DE EJECUCIÓN DE INGRESOS DE LA FUNDACIÓN MUNICIPAL DE DEPORTES - 30 DE JUNIO DE 2026</t>
  </si>
  <si>
    <t>Para gastos con financiación afectada.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</si>
</sst>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/&quot;mm&quot;/&quot;yyyy"/>
  </numFmts>
  <fonts count="9" x14ac:knownFonts="1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3" borderId="0" applyNumberFormat="0" applyBorder="0" applyAlignment="0" applyProtection="0"/>
    <xf numFmtId="0" fontId="3" fillId="0" borderId="1" applyNumberFormat="0" applyFill="0" applyAlignment="0" applyProtection="0"/>
    <xf numFmtId="0" fontId="2" fillId="0" borderId="0"/>
    <xf numFmtId="0" fontId="1" fillId="0" borderId="0"/>
  </cellStyleXfs>
  <cellXfs count="31">
    <xf numFmtId="0" fontId="0" fillId="0" borderId="0" xfId="0"/>
    <xf numFmtId="0" fontId="6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center" vertical="center"/>
    </xf>
    <xf numFmtId="10" fontId="6" fillId="0" borderId="0" xfId="0" applyNumberFormat="1" applyFont="1" applyAlignment="1">
      <alignment horizontal="right" vertical="center"/>
    </xf>
    <xf numFmtId="4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1" fontId="6" fillId="0" borderId="0" xfId="3" applyNumberFormat="1" applyFont="1"/>
    <xf numFmtId="49" fontId="6" fillId="0" borderId="0" xfId="3" applyNumberFormat="1" applyFont="1"/>
    <xf numFmtId="4" fontId="6" fillId="0" borderId="0" xfId="3" applyNumberFormat="1" applyFont="1"/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49" fontId="7" fillId="0" borderId="2" xfId="4" applyNumberFormat="1" applyFont="1" applyBorder="1"/>
    <xf numFmtId="4" fontId="7" fillId="0" borderId="2" xfId="4" applyNumberFormat="1" applyFont="1" applyBorder="1"/>
    <xf numFmtId="10" fontId="6" fillId="0" borderId="2" xfId="0" applyNumberFormat="1" applyFont="1" applyBorder="1" applyAlignment="1">
      <alignment horizontal="right" vertical="center"/>
    </xf>
    <xf numFmtId="4" fontId="6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4" fontId="5" fillId="0" borderId="2" xfId="0" applyNumberFormat="1" applyFont="1" applyBorder="1" applyAlignment="1">
      <alignment horizontal="right" vertical="center"/>
    </xf>
    <xf numFmtId="10" fontId="5" fillId="0" borderId="2" xfId="0" applyNumberFormat="1" applyFont="1" applyBorder="1" applyAlignment="1">
      <alignment horizontal="right" vertical="center"/>
    </xf>
    <xf numFmtId="4" fontId="5" fillId="0" borderId="2" xfId="0" applyNumberFormat="1" applyFont="1" applyBorder="1"/>
    <xf numFmtId="0" fontId="5" fillId="0" borderId="2" xfId="0" applyFont="1" applyBorder="1" applyAlignment="1">
      <alignment horizontal="left" vertical="center"/>
    </xf>
    <xf numFmtId="1" fontId="7" fillId="0" borderId="2" xfId="4" applyNumberFormat="1" applyFont="1" applyBorder="1" applyAlignment="1">
      <alignment horizontal="center"/>
    </xf>
    <xf numFmtId="0" fontId="5" fillId="0" borderId="3" xfId="0" applyFont="1" applyBorder="1" applyAlignment="1">
      <alignment vertical="center"/>
    </xf>
    <xf numFmtId="4" fontId="6" fillId="0" borderId="0" xfId="0" applyNumberFormat="1" applyFont="1"/>
    <xf numFmtId="0" fontId="8" fillId="0" borderId="0" xfId="0" applyFont="1" applyAlignment="1">
      <alignment horizontal="center" vertical="center"/>
    </xf>
  </cellXfs>
  <cellStyles count="5">
    <cellStyle name="Buena" xfId="1" xr:uid="{00000000-0005-0000-0000-000000000000}"/>
    <cellStyle name="Normal" xfId="0" builtinId="0"/>
    <cellStyle name="Normal_Ejecución ingresos 31 marzo 22" xfId="3" xr:uid="{00000000-0005-0000-0000-000003000000}"/>
    <cellStyle name="Normal_Ejecución ingresos 3º trimes 23" xfId="4" xr:uid="{5C2D31FE-676B-4389-80FB-FD4150E84B5A}"/>
    <cellStyle name="Título 1" xfId="2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8"/>
  <sheetViews>
    <sheetView showGridLines="0" tabSelected="1" view="pageLayout" zoomScale="106" zoomScaleNormal="100" zoomScalePageLayoutView="106" workbookViewId="0">
      <selection activeCell="J35" sqref="J35"/>
    </sheetView>
  </sheetViews>
  <sheetFormatPr baseColWidth="10" defaultColWidth="11.42578125" defaultRowHeight="12.75" x14ac:dyDescent="0.2"/>
  <cols>
    <col min="1" max="1" width="11.42578125" style="1"/>
    <col min="2" max="2" width="35.5703125" style="1" bestFit="1" customWidth="1"/>
    <col min="3" max="3" width="13.7109375" style="1" bestFit="1" customWidth="1"/>
    <col min="4" max="4" width="12.42578125" style="1" customWidth="1"/>
    <col min="5" max="5" width="12.42578125" style="1" bestFit="1" customWidth="1"/>
    <col min="6" max="12" width="11.42578125" style="1" bestFit="1" customWidth="1"/>
    <col min="13" max="13" width="12" style="1" bestFit="1" customWidth="1"/>
    <col min="14" max="16384" width="11.42578125" style="1"/>
  </cols>
  <sheetData>
    <row r="1" spans="1:13" ht="18.95" customHeight="1" x14ac:dyDescent="0.2">
      <c r="A1" s="30" t="s">
        <v>40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x14ac:dyDescent="0.2">
      <c r="A2" s="2" t="s">
        <v>17</v>
      </c>
      <c r="B2" s="3"/>
      <c r="C2" s="3"/>
      <c r="J2" s="4"/>
      <c r="K2" s="5"/>
    </row>
    <row r="3" spans="1:13" x14ac:dyDescent="0.2">
      <c r="A3" s="2" t="s">
        <v>0</v>
      </c>
      <c r="B3" s="3"/>
      <c r="C3" s="6">
        <v>2026</v>
      </c>
      <c r="K3" s="4"/>
    </row>
    <row r="4" spans="1:13" x14ac:dyDescent="0.2">
      <c r="A4" s="7" t="s">
        <v>13</v>
      </c>
      <c r="B4" s="3"/>
      <c r="C4" s="8">
        <v>46203</v>
      </c>
    </row>
    <row r="6" spans="1:13" s="3" customFormat="1" ht="25.5" x14ac:dyDescent="0.2">
      <c r="A6" s="15" t="s">
        <v>1</v>
      </c>
      <c r="B6" s="16" t="s">
        <v>14</v>
      </c>
      <c r="C6" s="17" t="s">
        <v>2</v>
      </c>
      <c r="D6" s="17" t="s">
        <v>3</v>
      </c>
      <c r="E6" s="17" t="s">
        <v>4</v>
      </c>
      <c r="F6" s="17" t="s">
        <v>5</v>
      </c>
      <c r="G6" s="17" t="s">
        <v>6</v>
      </c>
      <c r="H6" s="17" t="s">
        <v>7</v>
      </c>
      <c r="I6" s="17" t="s">
        <v>8</v>
      </c>
      <c r="J6" s="17" t="s">
        <v>9</v>
      </c>
      <c r="K6" s="17" t="s">
        <v>10</v>
      </c>
      <c r="L6" s="17" t="s">
        <v>11</v>
      </c>
      <c r="M6" s="17" t="s">
        <v>12</v>
      </c>
    </row>
    <row r="7" spans="1:13" x14ac:dyDescent="0.2">
      <c r="A7" s="27">
        <v>34301</v>
      </c>
      <c r="B7" s="18" t="s">
        <v>20</v>
      </c>
      <c r="C7" s="19">
        <v>1958000</v>
      </c>
      <c r="D7" s="19">
        <v>0</v>
      </c>
      <c r="E7" s="19">
        <v>1958000</v>
      </c>
      <c r="F7" s="19">
        <v>377660.21</v>
      </c>
      <c r="G7" s="20">
        <f>IF(C7=0," ",F7/C7)</f>
        <v>0.19288059754851891</v>
      </c>
      <c r="H7" s="19">
        <v>396088.27</v>
      </c>
      <c r="I7" s="19">
        <v>18635.36</v>
      </c>
      <c r="J7" s="19">
        <v>377452.91</v>
      </c>
      <c r="K7" s="20">
        <f>IF(F7=0," ",J7/F7)</f>
        <v>0.99945109388145481</v>
      </c>
      <c r="L7" s="19">
        <v>207.3</v>
      </c>
      <c r="M7" s="21">
        <f>F7-E7</f>
        <v>-1580339.79</v>
      </c>
    </row>
    <row r="8" spans="1:13" x14ac:dyDescent="0.2">
      <c r="A8" s="27">
        <v>34302</v>
      </c>
      <c r="B8" s="18" t="s">
        <v>21</v>
      </c>
      <c r="C8" s="19">
        <v>732000</v>
      </c>
      <c r="D8" s="19">
        <v>0</v>
      </c>
      <c r="E8" s="19">
        <v>732000</v>
      </c>
      <c r="F8" s="19">
        <v>368752.77</v>
      </c>
      <c r="G8" s="20">
        <f t="shared" ref="G8:G17" si="0">IF(C8=0," ",F8/C8)</f>
        <v>0.50376061475409839</v>
      </c>
      <c r="H8" s="19">
        <v>273295.77</v>
      </c>
      <c r="I8" s="19">
        <v>351.9</v>
      </c>
      <c r="J8" s="19">
        <v>272943.87</v>
      </c>
      <c r="K8" s="20">
        <f t="shared" ref="K8:K22" si="1">IF(F8=0," ",J8/F8)</f>
        <v>0.74018120596083925</v>
      </c>
      <c r="L8" s="19">
        <v>95808.9</v>
      </c>
      <c r="M8" s="21">
        <f t="shared" ref="M8:M22" si="2">F8-E8</f>
        <v>-363247.23</v>
      </c>
    </row>
    <row r="9" spans="1:13" x14ac:dyDescent="0.2">
      <c r="A9" s="27">
        <v>34303</v>
      </c>
      <c r="B9" s="18" t="s">
        <v>22</v>
      </c>
      <c r="C9" s="19">
        <v>1996000</v>
      </c>
      <c r="D9" s="19">
        <v>0</v>
      </c>
      <c r="E9" s="19">
        <v>1996000</v>
      </c>
      <c r="F9" s="19">
        <v>235858.57</v>
      </c>
      <c r="G9" s="20">
        <f t="shared" si="0"/>
        <v>0.11816561623246494</v>
      </c>
      <c r="H9" s="19">
        <v>229318.3</v>
      </c>
      <c r="I9" s="19">
        <v>14847.83</v>
      </c>
      <c r="J9" s="19">
        <v>214470.47</v>
      </c>
      <c r="K9" s="20">
        <f t="shared" si="1"/>
        <v>0.90931811381710659</v>
      </c>
      <c r="L9" s="19">
        <v>21388.1</v>
      </c>
      <c r="M9" s="21">
        <f t="shared" si="2"/>
        <v>-1760141.43</v>
      </c>
    </row>
    <row r="10" spans="1:13" x14ac:dyDescent="0.2">
      <c r="A10" s="27">
        <v>34304</v>
      </c>
      <c r="B10" s="18" t="s">
        <v>23</v>
      </c>
      <c r="C10" s="19">
        <v>94500</v>
      </c>
      <c r="D10" s="19">
        <v>0</v>
      </c>
      <c r="E10" s="19">
        <v>94500</v>
      </c>
      <c r="F10" s="19">
        <v>33081.699999999997</v>
      </c>
      <c r="G10" s="20">
        <f t="shared" si="0"/>
        <v>0.35007089947089942</v>
      </c>
      <c r="H10" s="19">
        <v>32741.599999999999</v>
      </c>
      <c r="I10" s="19">
        <v>0</v>
      </c>
      <c r="J10" s="19">
        <v>32741.599999999999</v>
      </c>
      <c r="K10" s="20">
        <f t="shared" si="1"/>
        <v>0.98971939168785161</v>
      </c>
      <c r="L10" s="19">
        <v>340.1</v>
      </c>
      <c r="M10" s="21">
        <f t="shared" si="2"/>
        <v>-61418.3</v>
      </c>
    </row>
    <row r="11" spans="1:13" x14ac:dyDescent="0.2">
      <c r="A11" s="27">
        <v>380</v>
      </c>
      <c r="B11" s="18" t="s">
        <v>38</v>
      </c>
      <c r="C11" s="19">
        <v>0</v>
      </c>
      <c r="D11" s="19">
        <v>0</v>
      </c>
      <c r="E11" s="19">
        <v>0</v>
      </c>
      <c r="F11" s="19">
        <v>0</v>
      </c>
      <c r="G11" s="20" t="str">
        <f t="shared" si="0"/>
        <v xml:space="preserve"> </v>
      </c>
      <c r="H11" s="19">
        <v>0</v>
      </c>
      <c r="I11" s="19">
        <v>0</v>
      </c>
      <c r="J11" s="19">
        <v>0</v>
      </c>
      <c r="K11" s="20" t="str">
        <f t="shared" si="1"/>
        <v xml:space="preserve"> </v>
      </c>
      <c r="L11" s="19">
        <v>0</v>
      </c>
      <c r="M11" s="21">
        <f t="shared" si="2"/>
        <v>0</v>
      </c>
    </row>
    <row r="12" spans="1:13" x14ac:dyDescent="0.2">
      <c r="A12" s="27">
        <v>399</v>
      </c>
      <c r="B12" s="18" t="s">
        <v>24</v>
      </c>
      <c r="C12" s="19">
        <v>0</v>
      </c>
      <c r="D12" s="19">
        <v>0</v>
      </c>
      <c r="E12" s="19">
        <v>0</v>
      </c>
      <c r="F12" s="19">
        <v>9000</v>
      </c>
      <c r="G12" s="20" t="str">
        <f t="shared" si="0"/>
        <v xml:space="preserve"> </v>
      </c>
      <c r="H12" s="19">
        <v>300</v>
      </c>
      <c r="I12" s="19">
        <v>0</v>
      </c>
      <c r="J12" s="19">
        <v>300</v>
      </c>
      <c r="K12" s="20">
        <f t="shared" si="1"/>
        <v>3.3333333333333333E-2</v>
      </c>
      <c r="L12" s="19">
        <v>8700</v>
      </c>
      <c r="M12" s="21">
        <f t="shared" si="2"/>
        <v>9000</v>
      </c>
    </row>
    <row r="13" spans="1:13" x14ac:dyDescent="0.2">
      <c r="A13" s="27">
        <v>39900</v>
      </c>
      <c r="B13" s="18" t="s">
        <v>24</v>
      </c>
      <c r="C13" s="19">
        <v>182000</v>
      </c>
      <c r="D13" s="19">
        <v>0</v>
      </c>
      <c r="E13" s="19">
        <v>182000</v>
      </c>
      <c r="F13" s="19">
        <v>102985.1</v>
      </c>
      <c r="G13" s="20">
        <f t="shared" si="0"/>
        <v>0.56585219780219786</v>
      </c>
      <c r="H13" s="19">
        <v>45727.01</v>
      </c>
      <c r="I13" s="19">
        <v>0</v>
      </c>
      <c r="J13" s="19">
        <v>45727.01</v>
      </c>
      <c r="K13" s="20">
        <f t="shared" si="1"/>
        <v>0.4440157848077052</v>
      </c>
      <c r="L13" s="19">
        <v>57258.09</v>
      </c>
      <c r="M13" s="21">
        <f t="shared" si="2"/>
        <v>-79014.899999999994</v>
      </c>
    </row>
    <row r="14" spans="1:13" x14ac:dyDescent="0.2">
      <c r="A14" s="27">
        <v>39906</v>
      </c>
      <c r="B14" s="18" t="s">
        <v>25</v>
      </c>
      <c r="C14" s="19">
        <v>19800</v>
      </c>
      <c r="D14" s="19">
        <v>0</v>
      </c>
      <c r="E14" s="19">
        <v>19800</v>
      </c>
      <c r="F14" s="19">
        <v>0</v>
      </c>
      <c r="G14" s="20">
        <f t="shared" si="0"/>
        <v>0</v>
      </c>
      <c r="H14" s="19">
        <v>0</v>
      </c>
      <c r="I14" s="19">
        <v>0</v>
      </c>
      <c r="J14" s="19">
        <v>0</v>
      </c>
      <c r="K14" s="20" t="str">
        <f t="shared" si="1"/>
        <v xml:space="preserve"> </v>
      </c>
      <c r="L14" s="19">
        <v>0</v>
      </c>
      <c r="M14" s="21">
        <f t="shared" si="2"/>
        <v>-19800</v>
      </c>
    </row>
    <row r="15" spans="1:13" x14ac:dyDescent="0.2">
      <c r="A15" s="27">
        <v>40101</v>
      </c>
      <c r="B15" s="18" t="s">
        <v>26</v>
      </c>
      <c r="C15" s="19">
        <v>10465800</v>
      </c>
      <c r="D15" s="19">
        <v>0</v>
      </c>
      <c r="E15" s="19">
        <v>10465800</v>
      </c>
      <c r="F15" s="19">
        <v>2616450</v>
      </c>
      <c r="G15" s="20">
        <f t="shared" si="0"/>
        <v>0.25</v>
      </c>
      <c r="H15" s="19">
        <v>2616450</v>
      </c>
      <c r="I15" s="19">
        <v>0</v>
      </c>
      <c r="J15" s="19">
        <v>2616450</v>
      </c>
      <c r="K15" s="20">
        <f t="shared" si="1"/>
        <v>1</v>
      </c>
      <c r="L15" s="19">
        <v>0</v>
      </c>
      <c r="M15" s="21">
        <f t="shared" si="2"/>
        <v>-7849350</v>
      </c>
    </row>
    <row r="16" spans="1:13" x14ac:dyDescent="0.2">
      <c r="A16" s="27">
        <v>45001</v>
      </c>
      <c r="B16" s="18" t="s">
        <v>27</v>
      </c>
      <c r="C16" s="19">
        <v>142800</v>
      </c>
      <c r="D16" s="19">
        <v>0</v>
      </c>
      <c r="E16" s="19">
        <v>142800</v>
      </c>
      <c r="F16" s="19">
        <v>69157.5</v>
      </c>
      <c r="G16" s="20">
        <f t="shared" si="0"/>
        <v>0.48429621848739496</v>
      </c>
      <c r="H16" s="19">
        <v>69157.5</v>
      </c>
      <c r="I16" s="19">
        <v>0</v>
      </c>
      <c r="J16" s="19">
        <v>69157.5</v>
      </c>
      <c r="K16" s="20">
        <f t="shared" si="1"/>
        <v>1</v>
      </c>
      <c r="L16" s="19">
        <v>0</v>
      </c>
      <c r="M16" s="21">
        <f t="shared" si="2"/>
        <v>-73642.5</v>
      </c>
    </row>
    <row r="17" spans="1:13" x14ac:dyDescent="0.2">
      <c r="A17" s="27">
        <v>52000</v>
      </c>
      <c r="B17" s="18" t="s">
        <v>28</v>
      </c>
      <c r="C17" s="19">
        <v>300</v>
      </c>
      <c r="D17" s="19">
        <v>0</v>
      </c>
      <c r="E17" s="19">
        <v>300</v>
      </c>
      <c r="F17" s="19">
        <v>0</v>
      </c>
      <c r="G17" s="20">
        <f t="shared" si="0"/>
        <v>0</v>
      </c>
      <c r="H17" s="19">
        <v>0</v>
      </c>
      <c r="I17" s="19">
        <v>0</v>
      </c>
      <c r="J17" s="19">
        <v>0</v>
      </c>
      <c r="K17" s="20" t="str">
        <f t="shared" si="1"/>
        <v xml:space="preserve"> </v>
      </c>
      <c r="L17" s="19">
        <v>0</v>
      </c>
      <c r="M17" s="21">
        <f t="shared" si="2"/>
        <v>-300</v>
      </c>
    </row>
    <row r="18" spans="1:13" x14ac:dyDescent="0.2">
      <c r="A18" s="27">
        <v>55000</v>
      </c>
      <c r="B18" s="18" t="s">
        <v>29</v>
      </c>
      <c r="C18" s="19">
        <v>138670</v>
      </c>
      <c r="D18" s="19">
        <v>0</v>
      </c>
      <c r="E18" s="19">
        <v>138670</v>
      </c>
      <c r="F18" s="19">
        <v>0</v>
      </c>
      <c r="G18" s="20">
        <f t="shared" ref="G18:G22" si="3">IF(C18=0," ",F18/C18)</f>
        <v>0</v>
      </c>
      <c r="H18" s="19">
        <v>0</v>
      </c>
      <c r="I18" s="19">
        <v>0</v>
      </c>
      <c r="J18" s="19">
        <v>0</v>
      </c>
      <c r="K18" s="20" t="str">
        <f t="shared" si="1"/>
        <v xml:space="preserve"> </v>
      </c>
      <c r="L18" s="19">
        <v>0</v>
      </c>
      <c r="M18" s="21">
        <f t="shared" si="2"/>
        <v>-138670</v>
      </c>
    </row>
    <row r="19" spans="1:13" x14ac:dyDescent="0.2">
      <c r="A19" s="27">
        <v>55500</v>
      </c>
      <c r="B19" s="18" t="s">
        <v>30</v>
      </c>
      <c r="C19" s="19">
        <v>46000</v>
      </c>
      <c r="D19" s="19">
        <v>0</v>
      </c>
      <c r="E19" s="19">
        <v>46000</v>
      </c>
      <c r="F19" s="19">
        <v>33790</v>
      </c>
      <c r="G19" s="20">
        <f t="shared" si="3"/>
        <v>0.73456521739130431</v>
      </c>
      <c r="H19" s="19">
        <v>24943.47</v>
      </c>
      <c r="I19" s="19">
        <v>560</v>
      </c>
      <c r="J19" s="19">
        <v>24383.47</v>
      </c>
      <c r="K19" s="20">
        <f t="shared" si="1"/>
        <v>0.7216179343000888</v>
      </c>
      <c r="L19" s="19">
        <v>9406.5300000000007</v>
      </c>
      <c r="M19" s="21">
        <f t="shared" si="2"/>
        <v>-12210</v>
      </c>
    </row>
    <row r="20" spans="1:13" x14ac:dyDescent="0.2">
      <c r="A20" s="27">
        <v>55900</v>
      </c>
      <c r="B20" s="18" t="s">
        <v>31</v>
      </c>
      <c r="C20" s="19">
        <v>40100</v>
      </c>
      <c r="D20" s="19">
        <v>0</v>
      </c>
      <c r="E20" s="19">
        <v>40100</v>
      </c>
      <c r="F20" s="19">
        <v>5980</v>
      </c>
      <c r="G20" s="20">
        <f t="shared" si="3"/>
        <v>0.14912718204488778</v>
      </c>
      <c r="H20" s="19">
        <v>4940</v>
      </c>
      <c r="I20" s="19">
        <v>0</v>
      </c>
      <c r="J20" s="19">
        <v>4940</v>
      </c>
      <c r="K20" s="20">
        <f t="shared" si="1"/>
        <v>0.82608695652173914</v>
      </c>
      <c r="L20" s="19">
        <v>1040</v>
      </c>
      <c r="M20" s="21">
        <f t="shared" si="2"/>
        <v>-34120</v>
      </c>
    </row>
    <row r="21" spans="1:13" x14ac:dyDescent="0.2">
      <c r="A21" s="27">
        <v>55901</v>
      </c>
      <c r="B21" s="18" t="s">
        <v>32</v>
      </c>
      <c r="C21" s="19">
        <v>112500</v>
      </c>
      <c r="D21" s="19">
        <v>0</v>
      </c>
      <c r="E21" s="19">
        <v>112500</v>
      </c>
      <c r="F21" s="19">
        <v>45585.33</v>
      </c>
      <c r="G21" s="20">
        <f t="shared" si="3"/>
        <v>0.40520293333333335</v>
      </c>
      <c r="H21" s="19">
        <v>27990.01</v>
      </c>
      <c r="I21" s="19">
        <v>0</v>
      </c>
      <c r="J21" s="19">
        <v>27990.01</v>
      </c>
      <c r="K21" s="20">
        <f t="shared" si="1"/>
        <v>0.61401354339213943</v>
      </c>
      <c r="L21" s="19">
        <v>17595.32</v>
      </c>
      <c r="M21" s="21">
        <f t="shared" si="2"/>
        <v>-66914.67</v>
      </c>
    </row>
    <row r="22" spans="1:13" x14ac:dyDescent="0.2">
      <c r="A22" s="27">
        <v>59600</v>
      </c>
      <c r="B22" s="18" t="s">
        <v>33</v>
      </c>
      <c r="C22" s="19">
        <v>268000</v>
      </c>
      <c r="D22" s="19">
        <v>0</v>
      </c>
      <c r="E22" s="19">
        <v>268000</v>
      </c>
      <c r="F22" s="19">
        <v>162634.42000000001</v>
      </c>
      <c r="G22" s="20">
        <f t="shared" si="3"/>
        <v>0.6068448507462687</v>
      </c>
      <c r="H22" s="19">
        <v>117422.26</v>
      </c>
      <c r="I22" s="19">
        <v>236.18</v>
      </c>
      <c r="J22" s="19">
        <v>117186.08</v>
      </c>
      <c r="K22" s="20">
        <f t="shared" si="1"/>
        <v>0.72054906950201558</v>
      </c>
      <c r="L22" s="19">
        <v>45448.34</v>
      </c>
      <c r="M22" s="21">
        <f t="shared" si="2"/>
        <v>-105365.57999999999</v>
      </c>
    </row>
    <row r="23" spans="1:13" s="3" customFormat="1" x14ac:dyDescent="0.2">
      <c r="A23" s="28"/>
      <c r="B23" s="22" t="s">
        <v>15</v>
      </c>
      <c r="C23" s="23">
        <f>SUM(C7:C22)</f>
        <v>16196470</v>
      </c>
      <c r="D23" s="23">
        <f>SUM(D7:D22)</f>
        <v>0</v>
      </c>
      <c r="E23" s="23">
        <f>SUM(E7:E22)</f>
        <v>16196470</v>
      </c>
      <c r="F23" s="23">
        <f>SUM(F7:F22)</f>
        <v>4060935.6</v>
      </c>
      <c r="G23" s="24">
        <f t="shared" ref="G23:G35" si="4">F23/C23</f>
        <v>0.25072967134196528</v>
      </c>
      <c r="H23" s="23">
        <f>SUM(H7:H22)</f>
        <v>3838374.19</v>
      </c>
      <c r="I23" s="23">
        <f>SUM(I7:I22)</f>
        <v>34631.270000000004</v>
      </c>
      <c r="J23" s="23">
        <f>SUM(J7:J22)</f>
        <v>3803742.92</v>
      </c>
      <c r="K23" s="24">
        <f t="shared" ref="K23" si="5">IF(F23=0," ",J23/F23)</f>
        <v>0.93666664401178878</v>
      </c>
      <c r="L23" s="23">
        <f>SUM(L7:L22)</f>
        <v>257192.68</v>
      </c>
      <c r="M23" s="23">
        <f>SUM(M7:M22)</f>
        <v>-12135534.4</v>
      </c>
    </row>
    <row r="24" spans="1:13" x14ac:dyDescent="0.2">
      <c r="A24" s="11"/>
      <c r="B24" s="11"/>
      <c r="C24" s="10"/>
      <c r="E24" s="10"/>
      <c r="G24" s="9"/>
      <c r="K24" s="9"/>
      <c r="M24" s="10"/>
    </row>
    <row r="25" spans="1:13" x14ac:dyDescent="0.2">
      <c r="A25" s="27">
        <v>70101</v>
      </c>
      <c r="B25" s="18" t="s">
        <v>34</v>
      </c>
      <c r="C25" s="19">
        <v>1860000</v>
      </c>
      <c r="D25" s="19">
        <v>0</v>
      </c>
      <c r="E25" s="19">
        <v>1860000</v>
      </c>
      <c r="F25" s="19">
        <v>76.959999999999994</v>
      </c>
      <c r="G25" s="20">
        <v>0</v>
      </c>
      <c r="H25" s="19">
        <v>76.959999999999994</v>
      </c>
      <c r="I25" s="19">
        <v>0</v>
      </c>
      <c r="J25" s="19">
        <v>76.959999999999994</v>
      </c>
      <c r="K25" s="20">
        <f>IF(F25=0," ",J25/F25)</f>
        <v>1</v>
      </c>
      <c r="L25" s="19">
        <v>0</v>
      </c>
      <c r="M25" s="21">
        <f>F25-E25</f>
        <v>-1859923.04</v>
      </c>
    </row>
    <row r="26" spans="1:13" s="3" customFormat="1" x14ac:dyDescent="0.2">
      <c r="B26" s="22" t="s">
        <v>18</v>
      </c>
      <c r="C26" s="25">
        <f>SUM(C25)</f>
        <v>1860000</v>
      </c>
      <c r="D26" s="25">
        <f t="shared" ref="D26:F26" si="6">SUM(D25)</f>
        <v>0</v>
      </c>
      <c r="E26" s="25">
        <f t="shared" si="6"/>
        <v>1860000</v>
      </c>
      <c r="F26" s="25">
        <f t="shared" si="6"/>
        <v>76.959999999999994</v>
      </c>
      <c r="G26" s="24">
        <f t="shared" ref="G26" si="7">F26/C26</f>
        <v>4.1376344086021501E-5</v>
      </c>
      <c r="H26" s="25">
        <f>SUM(H25)</f>
        <v>76.959999999999994</v>
      </c>
      <c r="I26" s="25">
        <f t="shared" ref="I26:J26" si="8">SUM(I25)</f>
        <v>0</v>
      </c>
      <c r="J26" s="25">
        <f t="shared" si="8"/>
        <v>76.959999999999994</v>
      </c>
      <c r="K26" s="24">
        <f t="shared" ref="K26" si="9">IF(F26=0," ",J26/F26)</f>
        <v>1</v>
      </c>
      <c r="L26" s="25">
        <f>SUM(L25)</f>
        <v>0</v>
      </c>
      <c r="M26" s="25">
        <f>SUM(M25)</f>
        <v>-1859923.04</v>
      </c>
    </row>
    <row r="27" spans="1:13" x14ac:dyDescent="0.2">
      <c r="A27" s="12"/>
      <c r="B27" s="13"/>
      <c r="C27" s="14"/>
      <c r="D27" s="14"/>
      <c r="E27" s="14"/>
      <c r="F27" s="14"/>
      <c r="G27" s="9"/>
      <c r="H27" s="14"/>
      <c r="I27" s="14"/>
      <c r="J27" s="14"/>
      <c r="K27" s="9"/>
      <c r="L27" s="14"/>
      <c r="M27" s="10"/>
    </row>
    <row r="28" spans="1:13" x14ac:dyDescent="0.2">
      <c r="A28" s="27">
        <v>83000</v>
      </c>
      <c r="B28" s="18" t="s">
        <v>35</v>
      </c>
      <c r="C28" s="19">
        <v>0</v>
      </c>
      <c r="D28" s="19">
        <v>0</v>
      </c>
      <c r="E28" s="19">
        <v>0</v>
      </c>
      <c r="F28" s="19">
        <v>0</v>
      </c>
      <c r="G28" s="20">
        <v>0</v>
      </c>
      <c r="H28" s="19">
        <v>0</v>
      </c>
      <c r="I28" s="19">
        <v>0</v>
      </c>
      <c r="J28" s="19">
        <v>0</v>
      </c>
      <c r="K28" s="20" t="str">
        <f t="shared" ref="K28:K29" si="10">IF(F28=0," ",J28/F28)</f>
        <v xml:space="preserve"> </v>
      </c>
      <c r="L28" s="19">
        <v>0</v>
      </c>
      <c r="M28" s="21">
        <f t="shared" ref="M28:M29" si="11">F28-E28</f>
        <v>0</v>
      </c>
    </row>
    <row r="29" spans="1:13" x14ac:dyDescent="0.2">
      <c r="A29" s="27">
        <v>83001</v>
      </c>
      <c r="B29" s="18" t="s">
        <v>36</v>
      </c>
      <c r="C29" s="19">
        <v>11000</v>
      </c>
      <c r="D29" s="19">
        <v>0</v>
      </c>
      <c r="E29" s="19">
        <v>11000</v>
      </c>
      <c r="F29" s="19">
        <v>0</v>
      </c>
      <c r="G29" s="20">
        <v>0</v>
      </c>
      <c r="H29" s="19">
        <v>0</v>
      </c>
      <c r="I29" s="19">
        <v>0</v>
      </c>
      <c r="J29" s="19">
        <v>0</v>
      </c>
      <c r="K29" s="20" t="str">
        <f t="shared" si="10"/>
        <v xml:space="preserve"> </v>
      </c>
      <c r="L29" s="19">
        <v>0</v>
      </c>
      <c r="M29" s="21">
        <f t="shared" si="11"/>
        <v>-11000</v>
      </c>
    </row>
    <row r="30" spans="1:13" x14ac:dyDescent="0.2">
      <c r="A30" s="27">
        <v>83101</v>
      </c>
      <c r="B30" s="18" t="s">
        <v>37</v>
      </c>
      <c r="C30" s="19">
        <v>6800</v>
      </c>
      <c r="D30" s="19">
        <v>0</v>
      </c>
      <c r="E30" s="19">
        <v>6800</v>
      </c>
      <c r="F30" s="19">
        <v>0</v>
      </c>
      <c r="G30" s="20">
        <v>0</v>
      </c>
      <c r="H30" s="19">
        <v>0</v>
      </c>
      <c r="I30" s="19">
        <v>0</v>
      </c>
      <c r="J30" s="19">
        <v>0</v>
      </c>
      <c r="K30" s="20" t="str">
        <f t="shared" ref="K30:K32" si="12">IF(F30=0," ",J30/F30)</f>
        <v xml:space="preserve"> </v>
      </c>
      <c r="L30" s="19">
        <v>0</v>
      </c>
      <c r="M30" s="21">
        <f t="shared" ref="M30:M32" si="13">F30-E30</f>
        <v>-6800</v>
      </c>
    </row>
    <row r="31" spans="1:13" x14ac:dyDescent="0.2">
      <c r="A31" s="27">
        <v>87000</v>
      </c>
      <c r="B31" s="18" t="s">
        <v>39</v>
      </c>
      <c r="C31" s="19">
        <v>0</v>
      </c>
      <c r="D31" s="19">
        <v>2065116.73</v>
      </c>
      <c r="E31" s="19">
        <v>2065116.73</v>
      </c>
      <c r="F31" s="19">
        <v>0</v>
      </c>
      <c r="G31" s="20">
        <v>0</v>
      </c>
      <c r="H31" s="19">
        <v>0</v>
      </c>
      <c r="I31" s="19">
        <v>0</v>
      </c>
      <c r="J31" s="19">
        <v>0</v>
      </c>
      <c r="K31" s="20" t="str">
        <f t="shared" si="12"/>
        <v xml:space="preserve"> </v>
      </c>
      <c r="L31" s="19">
        <v>0</v>
      </c>
      <c r="M31" s="21">
        <f t="shared" si="13"/>
        <v>-2065116.73</v>
      </c>
    </row>
    <row r="32" spans="1:13" x14ac:dyDescent="0.2">
      <c r="A32" s="27">
        <v>87010</v>
      </c>
      <c r="B32" s="18" t="s">
        <v>41</v>
      </c>
      <c r="C32" s="19">
        <v>0</v>
      </c>
      <c r="D32" s="19">
        <v>0</v>
      </c>
      <c r="E32" s="19">
        <v>0</v>
      </c>
      <c r="F32" s="19">
        <v>0</v>
      </c>
      <c r="G32" s="20">
        <v>0</v>
      </c>
      <c r="H32" s="19">
        <v>0</v>
      </c>
      <c r="I32" s="19">
        <v>0</v>
      </c>
      <c r="J32" s="19">
        <v>0</v>
      </c>
      <c r="K32" s="20" t="str">
        <f t="shared" si="12"/>
        <v xml:space="preserve"> </v>
      </c>
      <c r="L32" s="19">
        <v>0</v>
      </c>
      <c r="M32" s="21">
        <f t="shared" si="13"/>
        <v>0</v>
      </c>
    </row>
    <row r="33" spans="2:13" s="3" customFormat="1" x14ac:dyDescent="0.2">
      <c r="B33" s="22" t="s">
        <v>19</v>
      </c>
      <c r="C33" s="25">
        <f>SUM(C28:C32)</f>
        <v>17800</v>
      </c>
      <c r="D33" s="25">
        <f>SUM(D28:D32)</f>
        <v>2065116.73</v>
      </c>
      <c r="E33" s="25">
        <f>SUM(E28:E32)</f>
        <v>2082916.73</v>
      </c>
      <c r="F33" s="25">
        <f>SUM(F28:F32)</f>
        <v>0</v>
      </c>
      <c r="G33" s="24">
        <f t="shared" si="4"/>
        <v>0</v>
      </c>
      <c r="H33" s="25">
        <f>SUM(H28:H32)</f>
        <v>0</v>
      </c>
      <c r="I33" s="25">
        <f>SUM(I28:I32)</f>
        <v>0</v>
      </c>
      <c r="J33" s="25">
        <f>SUM(J28:J32)</f>
        <v>0</v>
      </c>
      <c r="K33" s="24" t="str">
        <f t="shared" ref="K33" si="14">IF(F33=0," ",J33/F33)</f>
        <v xml:space="preserve"> </v>
      </c>
      <c r="L33" s="25">
        <f>SUM(L28:L32)</f>
        <v>0</v>
      </c>
      <c r="M33" s="25">
        <f>SUM(M28:M32)</f>
        <v>-2082916.73</v>
      </c>
    </row>
    <row r="34" spans="2:13" x14ac:dyDescent="0.2">
      <c r="G34" s="9"/>
      <c r="K34" s="9"/>
    </row>
    <row r="35" spans="2:13" s="3" customFormat="1" x14ac:dyDescent="0.2">
      <c r="B35" s="26" t="s">
        <v>16</v>
      </c>
      <c r="C35" s="23">
        <f>C23+C26+C33</f>
        <v>18074270</v>
      </c>
      <c r="D35" s="23">
        <f>D23+D26+D33</f>
        <v>2065116.73</v>
      </c>
      <c r="E35" s="23">
        <f>E23+E26+E33</f>
        <v>20139386.73</v>
      </c>
      <c r="F35" s="23">
        <f>F23+F26+F33</f>
        <v>4061012.56</v>
      </c>
      <c r="G35" s="24">
        <f t="shared" si="4"/>
        <v>0.22468473470851105</v>
      </c>
      <c r="H35" s="23">
        <f>H23+H26+H33</f>
        <v>3838451.15</v>
      </c>
      <c r="I35" s="23">
        <f>I23+I26+I33</f>
        <v>34631.270000000004</v>
      </c>
      <c r="J35" s="23">
        <f>J23+J26+J33</f>
        <v>3803819.88</v>
      </c>
      <c r="K35" s="24">
        <f t="shared" ref="K35" si="15">J35/F35</f>
        <v>0.93666784423833449</v>
      </c>
      <c r="L35" s="23">
        <f>L23+L26+L33</f>
        <v>257192.68</v>
      </c>
      <c r="M35" s="23">
        <f>M23+M26+M33</f>
        <v>-16078374.170000002</v>
      </c>
    </row>
    <row r="38" spans="2:13" x14ac:dyDescent="0.2">
      <c r="C38" s="29"/>
      <c r="D38" s="29"/>
      <c r="E38" s="29"/>
      <c r="F38" s="29"/>
      <c r="G38" s="29"/>
      <c r="H38" s="29"/>
      <c r="I38" s="29"/>
      <c r="J38" s="29"/>
      <c r="K38" s="29"/>
      <c r="L38" s="29"/>
    </row>
  </sheetData>
  <mergeCells count="1">
    <mergeCell ref="A1:M1"/>
  </mergeCells>
  <printOptions horizontalCentered="1" gridLines="1"/>
  <pageMargins left="0.19685039370078741" right="0.43307086614173229" top="0.39370078740157483" bottom="0.98425196850393704" header="0" footer="0.39370078740157483"/>
  <pageSetup paperSize="9" scale="79" orientation="landscape" r:id="rId1"/>
  <headerFooter alignWithMargins="0">
    <oddHeader>&amp;C
&amp;G</oddHeader>
    <oddFooter>&amp;R&amp;P /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 ingresos 2º trimes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Amador Martin Alonso</dc:creator>
  <cp:lastModifiedBy>Yolanda del Pozo Garcia</cp:lastModifiedBy>
  <cp:lastPrinted>2024-04-03T07:26:55Z</cp:lastPrinted>
  <dcterms:created xsi:type="dcterms:W3CDTF">2016-04-20T09:31:50Z</dcterms:created>
  <dcterms:modified xsi:type="dcterms:W3CDTF">2026-07-28T07:54:06Z</dcterms:modified>
</cp:coreProperties>
</file>