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3 - MARZO\"/>
    </mc:Choice>
  </mc:AlternateContent>
  <xr:revisionPtr revIDLastSave="0" documentId="13_ncr:1_{5E06B409-D5AB-4A9B-A9D0-B86D2B896C24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31 MARZO 24" sheetId="1" r:id="rId1"/>
  </sheets>
  <definedNames>
    <definedName name="_xlnm._FilterDatabase" localSheetId="0" hidden="1">'EJECUCIÓN INGRESOS 31 MARZO 24'!$A$5:$P$157</definedName>
    <definedName name="_xlnm.Print_Titles" localSheetId="0">'EJECUCIÓN INGRESOS 31 MARZO 24'!$1:$5</definedName>
  </definedNames>
  <calcPr calcId="191029"/>
</workbook>
</file>

<file path=xl/calcChain.xml><?xml version="1.0" encoding="utf-8"?>
<calcChain xmlns="http://schemas.openxmlformats.org/spreadsheetml/2006/main">
  <c r="P132" i="1" l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J117" i="1"/>
  <c r="J118" i="1"/>
  <c r="J119" i="1"/>
  <c r="J120" i="1"/>
  <c r="J121" i="1"/>
  <c r="J122" i="1"/>
  <c r="J123" i="1"/>
  <c r="J12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25" i="1"/>
  <c r="J126" i="1"/>
  <c r="J127" i="1"/>
  <c r="J128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26" i="1"/>
  <c r="P127" i="1"/>
  <c r="P128" i="1"/>
  <c r="N128" i="1"/>
  <c r="B128" i="1"/>
  <c r="C128" i="1"/>
  <c r="D128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27" i="1"/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25" i="1"/>
  <c r="C125" i="1"/>
  <c r="D125" i="1"/>
  <c r="B126" i="1"/>
  <c r="C126" i="1"/>
  <c r="D126" i="1"/>
  <c r="B127" i="1"/>
  <c r="C127" i="1"/>
  <c r="D127" i="1"/>
  <c r="F158" i="1" l="1"/>
  <c r="G158" i="1"/>
  <c r="H158" i="1"/>
  <c r="I158" i="1"/>
  <c r="K158" i="1" l="1"/>
  <c r="L158" i="1"/>
  <c r="M158" i="1"/>
  <c r="N158" i="1" s="1"/>
  <c r="F129" i="1" l="1"/>
  <c r="D131" i="1" l="1"/>
  <c r="J151" i="1" l="1"/>
  <c r="J152" i="1"/>
  <c r="J153" i="1"/>
  <c r="J154" i="1"/>
  <c r="J155" i="1"/>
  <c r="J156" i="1"/>
  <c r="J157" i="1"/>
  <c r="D150" i="1" l="1"/>
  <c r="D151" i="1"/>
  <c r="D152" i="1"/>
  <c r="D153" i="1"/>
  <c r="D154" i="1"/>
  <c r="D155" i="1"/>
  <c r="D156" i="1"/>
  <c r="D157" i="1"/>
  <c r="P151" i="1" l="1"/>
  <c r="P152" i="1"/>
  <c r="P153" i="1"/>
  <c r="P154" i="1"/>
  <c r="P155" i="1"/>
  <c r="P156" i="1"/>
  <c r="P157" i="1"/>
  <c r="N151" i="1"/>
  <c r="N152" i="1"/>
  <c r="N153" i="1"/>
  <c r="N154" i="1"/>
  <c r="N155" i="1"/>
  <c r="N156" i="1"/>
  <c r="N157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K148" i="1"/>
  <c r="L148" i="1"/>
  <c r="M148" i="1"/>
  <c r="B131" i="1" l="1"/>
  <c r="C131" i="1"/>
  <c r="P150" i="1" l="1"/>
  <c r="P131" i="1"/>
  <c r="N131" i="1" l="1"/>
  <c r="J131" i="1" l="1"/>
  <c r="O129" i="1" l="1"/>
  <c r="M129" i="1"/>
  <c r="M160" i="1" s="1"/>
  <c r="L129" i="1"/>
  <c r="L160" i="1" s="1"/>
  <c r="K129" i="1"/>
  <c r="K160" i="1" s="1"/>
  <c r="I129" i="1"/>
  <c r="H129" i="1"/>
  <c r="G129" i="1"/>
  <c r="N129" i="1" l="1"/>
  <c r="J129" i="1"/>
  <c r="N150" i="1" l="1"/>
  <c r="N6" i="1"/>
  <c r="J150" i="1"/>
  <c r="O158" i="1"/>
  <c r="O148" i="1"/>
  <c r="G148" i="1"/>
  <c r="G160" i="1" s="1"/>
  <c r="H148" i="1"/>
  <c r="H160" i="1" s="1"/>
  <c r="I148" i="1"/>
  <c r="I160" i="1" s="1"/>
  <c r="F148" i="1"/>
  <c r="F160" i="1" s="1"/>
  <c r="B150" i="1"/>
  <c r="C150" i="1"/>
  <c r="O160" i="1" l="1"/>
  <c r="N148" i="1"/>
  <c r="P158" i="1"/>
  <c r="P148" i="1"/>
  <c r="J148" i="1"/>
  <c r="J158" i="1"/>
  <c r="P129" i="1"/>
  <c r="J160" i="1" l="1"/>
  <c r="P160" i="1"/>
  <c r="N160" i="1"/>
</calcChain>
</file>

<file path=xl/sharedStrings.xml><?xml version="1.0" encoding="utf-8"?>
<sst xmlns="http://schemas.openxmlformats.org/spreadsheetml/2006/main" count="171" uniqueCount="171">
  <si>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</si>
  <si>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</si>
  <si>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</si>
  <si>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</si>
  <si>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</si>
  <si>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</si>
  <si>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</si>
  <si>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</si>
  <si>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</si>
  <si>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</si>
  <si>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</si>
  <si>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</si>
  <si>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</si>
  <si>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</si>
  <si>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</si>
  <si>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</si>
  <si>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</si>
  <si>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</si>
  <si>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</si>
  <si>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</si>
  <si>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</si>
  <si>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</si>
  <si>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</si>
  <si>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Cesión Impuestos sobre la Renta de las Personas Físicas.</t>
  </si>
  <si>
    <t>Impto sobre Bienes Inmuebles. Bienes Inmueb de Nat Rústica</t>
  </si>
  <si>
    <t>I.B.I. Urbana</t>
  </si>
  <si>
    <t>Impto s/ Bien Inmu. Bien Inmu de caracter especiales.</t>
  </si>
  <si>
    <t>Impuesto sobre Vehículos de Tracción Mecánica.</t>
  </si>
  <si>
    <t>Impuesto sobre Increm del Valor de los Terren de Nat Urbana.</t>
  </si>
  <si>
    <t>Impuesto sobre Actividades Económicas.empresariales</t>
  </si>
  <si>
    <t>Cesión Impuesto sobre el Valor Añadido.</t>
  </si>
  <si>
    <t>Impuesto sobre el alcohol y bebidas derivadas.</t>
  </si>
  <si>
    <t>Impuesto sobre la cerveza.</t>
  </si>
  <si>
    <t>Impuesto sobre las labores del tabaco.</t>
  </si>
  <si>
    <t>Impuesto sobre hidrocarburos.</t>
  </si>
  <si>
    <t>Impuesto sobre productos intermedios.</t>
  </si>
  <si>
    <t>Impuesto sobre construcciones, instalaciones y obras.</t>
  </si>
  <si>
    <t>Tasa por prestación de servicio de extinción de incendios</t>
  </si>
  <si>
    <t>Licencias urbanísticas.</t>
  </si>
  <si>
    <t>Licencias medioambientales</t>
  </si>
  <si>
    <t>Tasa por expedición de documentos.</t>
  </si>
  <si>
    <t>Tasa por inmovilización y retirada de vehículos.</t>
  </si>
  <si>
    <t>Licencias de autotaxis y vehículos de alquiler</t>
  </si>
  <si>
    <t>Mercados</t>
  </si>
  <si>
    <t>Servicios especiales de espectáculos y transportes</t>
  </si>
  <si>
    <t>Protección del Medio Ambiente</t>
  </si>
  <si>
    <t>TASA PRESTACIÓN SERVICIO DEPÓSITO CANINO</t>
  </si>
  <si>
    <t>Tasa de estacionamiento de vehículos.</t>
  </si>
  <si>
    <t>Tasa por entrada de vehículos: vados, reserva aparcamiento</t>
  </si>
  <si>
    <t>Tasa por ejecuc. excavac.y obras en dominio público mpal.</t>
  </si>
  <si>
    <t>Tasa por ocupación de la vía pública con terrazas.</t>
  </si>
  <si>
    <t>Tasa por ocupación de la vía pública con quioscos</t>
  </si>
  <si>
    <t>Tasa por ocupación de la vía pública con puestos, barracas..</t>
  </si>
  <si>
    <t>Subsuelo y suelo</t>
  </si>
  <si>
    <t>Mercancías, escombros, vallas y andamios</t>
  </si>
  <si>
    <t>Compensación de Telefónica de España S.A.</t>
  </si>
  <si>
    <t>Servicios educativos diversos</t>
  </si>
  <si>
    <t>Servicios educativos: Escuelas infantiles</t>
  </si>
  <si>
    <t>Venta de entradas a espectáculos</t>
  </si>
  <si>
    <t>Actividades en centros cívicos</t>
  </si>
  <si>
    <t>Libros, fotocopias, cartografía...</t>
  </si>
  <si>
    <t>Celebración matrimonios civiles</t>
  </si>
  <si>
    <t>REPOSICIÓN DE ACERAS CON ASFALTO FUNDIDO</t>
  </si>
  <si>
    <t>Ayudas a domicilio</t>
  </si>
  <si>
    <t>Servicios de estancias diurnas</t>
  </si>
  <si>
    <t>Servicios de envejecimiento activo</t>
  </si>
  <si>
    <t>C. Especiales establecimiento o ampliación de servicios.</t>
  </si>
  <si>
    <t>Venta de papel.</t>
  </si>
  <si>
    <t>Venta de vidrio</t>
  </si>
  <si>
    <t>Venta de efectos inútiles</t>
  </si>
  <si>
    <t>Venta de energía eléctrica</t>
  </si>
  <si>
    <t>Venta de envases ECOEMBES</t>
  </si>
  <si>
    <t>Otros reintegros de operaciones corrientes.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</si>
  <si>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</si>
  <si>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</si>
  <si>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</si>
  <si>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</si>
  <si>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Multas por infracciones tributarias y análogas.</t>
  </si>
  <si>
    <t>Multas por infracciones de la Ordenanza de circulación.</t>
  </si>
  <si>
    <t>Recargo por declaración extemporánea sin requerimi. Previo</t>
  </si>
  <si>
    <t>Recargo ejecutivo.</t>
  </si>
  <si>
    <t>Recargo de apremio.</t>
  </si>
  <si>
    <t>Intereses de demora.</t>
  </si>
  <si>
    <t>Cuotas de urbanización.</t>
  </si>
  <si>
    <t>COSTAS JUDICIALES</t>
  </si>
  <si>
    <t>Recursos eventuales.</t>
  </si>
  <si>
    <t>Derechos de exámen</t>
  </si>
  <si>
    <t>COMPENSACION GASTOS SUMINISTROS</t>
  </si>
  <si>
    <t>Ingresos por publicidad en pantallas</t>
  </si>
  <si>
    <t>Fondo Complementario de Financiación.</t>
  </si>
  <si>
    <t>Subvención para el transporte público</t>
  </si>
  <si>
    <t>Junta CyL: Ayuda a domicilio</t>
  </si>
  <si>
    <t>Junta CyL: Equipos de acción social básica</t>
  </si>
  <si>
    <t>Junta CyL: Apoyo a familias</t>
  </si>
  <si>
    <t>Junta CyL: exclusión social</t>
  </si>
  <si>
    <t>Junta CyL: Educar en familia</t>
  </si>
  <si>
    <t>Junta CyL: Construyendo mi futuro</t>
  </si>
  <si>
    <t>Junta CyL: talleres ocupacionales</t>
  </si>
  <si>
    <t>Junta CyL: Ayudas económicas de emergencia</t>
  </si>
  <si>
    <t>Junta CyL: mantenimiento plazas residenciales</t>
  </si>
  <si>
    <t>Junta CyL: Atención a la Dependencia (EPAP)</t>
  </si>
  <si>
    <t>Junta CyL: cursos de formación a cuidadores</t>
  </si>
  <si>
    <t>JCYL- Igualdad de oportunidades</t>
  </si>
  <si>
    <t>Junta CyL: prevención drogodependencia</t>
  </si>
  <si>
    <t>Junta CyL: comedor transeuntes</t>
  </si>
  <si>
    <t>Junta CyL: Centros de personas mayores</t>
  </si>
  <si>
    <t>Junta CyL: Participación tributos comunidad (incondicionada)</t>
  </si>
  <si>
    <t>Junta CyL: Gratuidad en escuelas infantiles.</t>
  </si>
  <si>
    <t>Proyecto URBAN GREEN UP</t>
  </si>
  <si>
    <t>Proyecto AEROSOLDF.</t>
  </si>
  <si>
    <t>Proyecto URBANE.</t>
  </si>
  <si>
    <t>Intereses de cuentas corrientes</t>
  </si>
  <si>
    <t>De soc y entidades dependientes de las entidades locales.</t>
  </si>
  <si>
    <t>Arrendamientos de fincas urbanas.</t>
  </si>
  <si>
    <t>ARRENDAMIENTO CUPULA DEL MILENIO</t>
  </si>
  <si>
    <t>Concesiones admtivas con contraprestación periódica</t>
  </si>
  <si>
    <t>Producto de explotaciones forestales.</t>
  </si>
  <si>
    <t>OTRAS CONCESIONES Y APROVECHAMIENTOS</t>
  </si>
  <si>
    <t>Ingresos por publicidad en vallas y marquesinas</t>
  </si>
  <si>
    <t>Patrimonio público del suelo.</t>
  </si>
  <si>
    <t>Otras transf.UE.Fdos.MRR (Mº I., Comercio y T.)  Innovación.</t>
  </si>
  <si>
    <t>Otras Transf. UE Fdos. MRR. Área de Movilidad. (MITMA)</t>
  </si>
  <si>
    <t>Transf. UE. Fds. MRR:  Área de Medio Ambiente. (JCYL)</t>
  </si>
  <si>
    <t>JCYL- Fondo de Cooperación Local inversiones ODS.</t>
  </si>
  <si>
    <t>Transf. UE. Fds. MRR:  Área de Salud Pública. (JCYL)</t>
  </si>
  <si>
    <t>Aportaciones empresas Asociación Amigos Catedral.</t>
  </si>
  <si>
    <t>Reintegro de anuncios por cuenta de particulares</t>
  </si>
  <si>
    <t>Reintregro de anticipos al personal</t>
  </si>
  <si>
    <t>Reintegros de obras por cuenta de particulares</t>
  </si>
  <si>
    <t>Reintegros de préstamos al personal</t>
  </si>
  <si>
    <t>Para gastos generales.</t>
  </si>
  <si>
    <t>Para gastos con financiación afectada.</t>
  </si>
  <si>
    <t>Préstam recibidos a l/p de entes de fuera del sector público</t>
  </si>
  <si>
    <t>MULTAS INFRACCION PREVENCION SANITARIA</t>
  </si>
  <si>
    <t>COMPENSACIÓN GASTOS DE NÓMINA</t>
  </si>
  <si>
    <t>Transf.UE. Fdos. MRR: Área Mercados (Mº I., Comercio y T.)</t>
  </si>
  <si>
    <t>Liquidación FCF ejercicios anteriores.</t>
  </si>
  <si>
    <t>Mº Interior: Programa de ocio alternativo Vallanoche</t>
  </si>
  <si>
    <t>Subvención Ministerio Igualdad contra la violencia de género</t>
  </si>
  <si>
    <t>Subvención Mº Sanidad. Juntas Arbitrales de Consumo</t>
  </si>
  <si>
    <t>Mº Cultura para FMC</t>
  </si>
  <si>
    <t>Transf. Administración General de la Comunidad Autónoma</t>
  </si>
  <si>
    <t>Subv. JCYL: aportación Premios Goya</t>
  </si>
  <si>
    <t>JCYL: Promoción de la igualdad y contra la violencia de géne</t>
  </si>
  <si>
    <t>ECYL. Programa mixto: parques y jardines V</t>
  </si>
  <si>
    <t>ECYL: programa mixto Auxiliar de centro</t>
  </si>
  <si>
    <t>ECYL: programa mixto Pintura decorativa VI</t>
  </si>
  <si>
    <t>ECYL: programa mixto Valladolid Cuida VI</t>
  </si>
  <si>
    <t>Proyecto CENCYL CIUDADES VERDES</t>
  </si>
  <si>
    <t>Proyecto PROSPECT + cambio climatico</t>
  </si>
  <si>
    <t>Proyecto ADAPT CLIMA CENCYL</t>
  </si>
  <si>
    <t>Proyecto HORIZON LEGOFIT</t>
  </si>
  <si>
    <t>Proyecto CIRCULAR ECOSYSTEMS</t>
  </si>
  <si>
    <t>Programa Horizonte Europa PROYECTO SPINE</t>
  </si>
  <si>
    <t>Proyecto URBANEW</t>
  </si>
  <si>
    <t>Mº Transportes Fdos. MRR Área M.Ambiente ZBE</t>
  </si>
  <si>
    <t>Fdos. MRR Mº Industria y Turismo. Área de Turismo</t>
  </si>
  <si>
    <t>JCYL: prevención incendios</t>
  </si>
  <si>
    <t>Transf. JCYL Fdos. MRR Educación y Cultura</t>
  </si>
  <si>
    <t>Reintegros anticipos entidades del sector público municipal</t>
  </si>
  <si>
    <t>DOTAC.ADICIONAL FINANCIACION EE.LL. SALDOS NEGAT. LIQ.2020</t>
  </si>
  <si>
    <t>ECYL.- Prog. Mixto F. y Empleo Jardines IV</t>
  </si>
  <si>
    <t>Subvención CENCYL-Ciudades Verdes</t>
  </si>
  <si>
    <t>TRANSF.UE FDOS.MRR. Mº POLIT.TERR.ÁREA DE PLANIFICACIÓN</t>
  </si>
  <si>
    <t>Aprovechamientos urbanísticos.</t>
  </si>
  <si>
    <t>Mº CIENCIA.- CONTRATACIÓN AGENTES DE INNOVACIÓN</t>
  </si>
  <si>
    <t>Subvención INTERREG: CIRCULAR LABS</t>
  </si>
  <si>
    <t>REINTEGRO EJERCICIOS CERRADOS</t>
  </si>
  <si>
    <t>REINTEGRO EJERCICIOS CERRADOS INDUSTRIAL JALÓN</t>
  </si>
  <si>
    <t>Fdos. MRR Mº Transición Ecológica.- Actuac. Biodiversidad</t>
  </si>
  <si>
    <t>JCYL.- Subvención MOVES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</si>
</sst>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2" fillId="0" borderId="0"/>
    <xf numFmtId="0" fontId="1" fillId="0" borderId="0"/>
  </cellStyleXfs>
  <cellXfs count="44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10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10" fontId="10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vertical="center"/>
    </xf>
    <xf numFmtId="21" fontId="12" fillId="0" borderId="0" xfId="0" applyNumberFormat="1" applyFont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wrapText="1"/>
    </xf>
    <xf numFmtId="1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" fontId="4" fillId="0" borderId="2" xfId="5" applyNumberFormat="1" applyFont="1" applyBorder="1" applyAlignment="1">
      <alignment horizontal="center" vertical="center"/>
    </xf>
    <xf numFmtId="1" fontId="4" fillId="0" borderId="2" xfId="4" applyNumberFormat="1" applyFont="1" applyBorder="1" applyAlignment="1">
      <alignment horizontal="center" vertical="center"/>
    </xf>
    <xf numFmtId="49" fontId="4" fillId="0" borderId="2" xfId="5" applyNumberFormat="1" applyFont="1" applyBorder="1" applyAlignment="1">
      <alignment vertical="center"/>
    </xf>
    <xf numFmtId="4" fontId="4" fillId="0" borderId="2" xfId="5" applyNumberFormat="1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1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</cellXfs>
  <cellStyles count="6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16 JUNIO 23" xfId="4" xr:uid="{00000000-0005-0000-0000-000003000000}"/>
    <cellStyle name="Normal_EJECUCIÓN INGRESOS 30 SEPTIE 23_1" xfId="5" xr:uid="{71AA8472-0915-4E36-BF3B-8F291836C0C8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3"/>
  <sheetViews>
    <sheetView showGridLines="0" tabSelected="1" view="pageLayout" topLeftCell="A85" zoomScaleNormal="85" workbookViewId="0">
      <selection activeCell="A126" sqref="A126"/>
    </sheetView>
  </sheetViews>
  <sheetFormatPr baseColWidth="10" defaultColWidth="11.42578125" defaultRowHeight="12.75" x14ac:dyDescent="0.2"/>
  <cols>
    <col min="1" max="1" width="10.28515625" style="18" customWidth="1"/>
    <col min="2" max="4" width="6.7109375" style="18" customWidth="1"/>
    <col min="5" max="5" width="56.28515625" style="2" customWidth="1"/>
    <col min="6" max="7" width="14.85546875" style="1" customWidth="1"/>
    <col min="8" max="8" width="14.7109375" style="1" customWidth="1"/>
    <col min="9" max="9" width="14.42578125" style="1" customWidth="1"/>
    <col min="10" max="10" width="13.85546875" style="1" customWidth="1"/>
    <col min="11" max="11" width="13.5703125" style="1" customWidth="1"/>
    <col min="12" max="12" width="13.85546875" style="1" customWidth="1"/>
    <col min="13" max="13" width="13.5703125" style="1" customWidth="1"/>
    <col min="14" max="14" width="13" style="8" customWidth="1"/>
    <col min="15" max="15" width="13.5703125" style="1" customWidth="1"/>
    <col min="16" max="16" width="14.140625" style="1" customWidth="1"/>
    <col min="17" max="16384" width="11.42578125" style="1"/>
  </cols>
  <sheetData>
    <row r="1" spans="1:16" s="28" customFormat="1" ht="17.25" customHeight="1" x14ac:dyDescent="0.25">
      <c r="A1" s="23" t="s">
        <v>0</v>
      </c>
      <c r="B1" s="24"/>
      <c r="C1" s="24"/>
      <c r="D1" s="24"/>
      <c r="E1" s="25"/>
      <c r="F1" s="26"/>
      <c r="G1" s="27"/>
      <c r="N1" s="29"/>
    </row>
    <row r="2" spans="1:16" s="28" customFormat="1" ht="17.25" customHeight="1" x14ac:dyDescent="0.25">
      <c r="A2" s="23" t="s">
        <v>1</v>
      </c>
      <c r="B2" s="24"/>
      <c r="C2" s="24"/>
      <c r="D2" s="24"/>
      <c r="E2" s="30"/>
      <c r="F2" s="31">
        <v>2024</v>
      </c>
      <c r="G2" s="32"/>
      <c r="N2" s="29"/>
    </row>
    <row r="3" spans="1:16" s="28" customFormat="1" ht="16.5" customHeight="1" x14ac:dyDescent="0.25">
      <c r="A3" s="23" t="s">
        <v>15</v>
      </c>
      <c r="B3" s="24"/>
      <c r="C3" s="24"/>
      <c r="D3" s="24"/>
      <c r="E3" s="30"/>
      <c r="F3" s="33">
        <v>45382</v>
      </c>
      <c r="G3" s="34"/>
      <c r="N3" s="29"/>
    </row>
    <row r="4" spans="1:16" ht="6.75" customHeight="1" x14ac:dyDescent="0.2"/>
    <row r="5" spans="1:16" s="5" customFormat="1" ht="38.25" customHeight="1" x14ac:dyDescent="0.2">
      <c r="A5" s="3" t="s">
        <v>2</v>
      </c>
      <c r="B5" s="3" t="s">
        <v>16</v>
      </c>
      <c r="C5" s="3" t="s">
        <v>17</v>
      </c>
      <c r="D5" s="3" t="s">
        <v>18</v>
      </c>
      <c r="E5" s="4" t="s">
        <v>3</v>
      </c>
      <c r="F5" s="4" t="s">
        <v>4</v>
      </c>
      <c r="G5" s="3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9" t="s">
        <v>12</v>
      </c>
      <c r="O5" s="4" t="s">
        <v>13</v>
      </c>
      <c r="P5" s="4" t="s">
        <v>14</v>
      </c>
    </row>
    <row r="6" spans="1:16" s="39" customFormat="1" x14ac:dyDescent="0.2">
      <c r="A6" s="35">
        <v>10000</v>
      </c>
      <c r="B6" s="19" t="str">
        <f>LEFT(A6,1)</f>
        <v>1</v>
      </c>
      <c r="C6" s="19" t="str">
        <f>LEFT(A6,2)</f>
        <v>10</v>
      </c>
      <c r="D6" s="36" t="str">
        <f>LEFT(A6,3)</f>
        <v>100</v>
      </c>
      <c r="E6" s="37" t="s">
        <v>23</v>
      </c>
      <c r="F6" s="38">
        <v>10751614</v>
      </c>
      <c r="G6" s="38">
        <v>0</v>
      </c>
      <c r="H6" s="38">
        <v>10751614</v>
      </c>
      <c r="I6" s="38">
        <v>2564706.1800000002</v>
      </c>
      <c r="J6" s="11">
        <f>IF(H6=0," ",I6/H6)</f>
        <v>0.23854150455922246</v>
      </c>
      <c r="K6" s="38">
        <v>2569064.34</v>
      </c>
      <c r="L6" s="38">
        <v>8716.32</v>
      </c>
      <c r="M6" s="38">
        <v>2560348.02</v>
      </c>
      <c r="N6" s="11">
        <f>IF(I6=0," ",M6/I6)</f>
        <v>0.99830071762840289</v>
      </c>
      <c r="O6" s="38">
        <v>4358.16</v>
      </c>
      <c r="P6" s="12">
        <f>I6-H6</f>
        <v>-8186907.8200000003</v>
      </c>
    </row>
    <row r="7" spans="1:16" s="39" customFormat="1" x14ac:dyDescent="0.2">
      <c r="A7" s="35">
        <v>11200</v>
      </c>
      <c r="B7" s="19" t="str">
        <f t="shared" ref="B7:B53" si="0">LEFT(A7,1)</f>
        <v>1</v>
      </c>
      <c r="C7" s="19" t="str">
        <f t="shared" ref="C7:C53" si="1">LEFT(A7,2)</f>
        <v>11</v>
      </c>
      <c r="D7" s="36" t="str">
        <f t="shared" ref="D7:D53" si="2">LEFT(A7,3)</f>
        <v>112</v>
      </c>
      <c r="E7" s="37" t="s">
        <v>24</v>
      </c>
      <c r="F7" s="38">
        <v>300000</v>
      </c>
      <c r="G7" s="38">
        <v>0</v>
      </c>
      <c r="H7" s="38">
        <v>300000</v>
      </c>
      <c r="I7" s="38">
        <v>-67.790000000000006</v>
      </c>
      <c r="J7" s="11">
        <f t="shared" ref="J7:J70" si="3">IF(H7=0," ",I7/H7)</f>
        <v>-2.2596666666666669E-4</v>
      </c>
      <c r="K7" s="38">
        <v>0</v>
      </c>
      <c r="L7" s="38">
        <v>67.790000000000006</v>
      </c>
      <c r="M7" s="38">
        <v>-67.790000000000006</v>
      </c>
      <c r="N7" s="11">
        <f t="shared" ref="N7:N70" si="4">IF(I7=0," ",M7/I7)</f>
        <v>1</v>
      </c>
      <c r="O7" s="38">
        <v>0</v>
      </c>
      <c r="P7" s="12">
        <f t="shared" ref="P7:P48" si="5">I7-H7</f>
        <v>-300067.78999999998</v>
      </c>
    </row>
    <row r="8" spans="1:16" s="39" customFormat="1" x14ac:dyDescent="0.2">
      <c r="A8" s="35">
        <v>11300</v>
      </c>
      <c r="B8" s="19" t="str">
        <f t="shared" si="0"/>
        <v>1</v>
      </c>
      <c r="C8" s="19" t="str">
        <f t="shared" si="1"/>
        <v>11</v>
      </c>
      <c r="D8" s="36" t="str">
        <f t="shared" si="2"/>
        <v>113</v>
      </c>
      <c r="E8" s="37" t="s">
        <v>25</v>
      </c>
      <c r="F8" s="38">
        <v>75000000</v>
      </c>
      <c r="G8" s="38">
        <v>0</v>
      </c>
      <c r="H8" s="38">
        <v>75000000</v>
      </c>
      <c r="I8" s="38">
        <v>-49340.09</v>
      </c>
      <c r="J8" s="11">
        <f t="shared" si="3"/>
        <v>-6.5786786666666662E-4</v>
      </c>
      <c r="K8" s="38">
        <v>745.46</v>
      </c>
      <c r="L8" s="38">
        <v>51319.91</v>
      </c>
      <c r="M8" s="38">
        <v>-50574.45</v>
      </c>
      <c r="N8" s="11">
        <f t="shared" si="4"/>
        <v>1.0250173844433603</v>
      </c>
      <c r="O8" s="38">
        <v>1234.3599999999999</v>
      </c>
      <c r="P8" s="12">
        <f t="shared" si="5"/>
        <v>-75049340.090000004</v>
      </c>
    </row>
    <row r="9" spans="1:16" s="39" customFormat="1" x14ac:dyDescent="0.2">
      <c r="A9" s="35">
        <v>114</v>
      </c>
      <c r="B9" s="19" t="str">
        <f t="shared" si="0"/>
        <v>1</v>
      </c>
      <c r="C9" s="19" t="str">
        <f t="shared" si="1"/>
        <v>11</v>
      </c>
      <c r="D9" s="36" t="str">
        <f t="shared" si="2"/>
        <v>114</v>
      </c>
      <c r="E9" s="37" t="s">
        <v>26</v>
      </c>
      <c r="F9" s="38">
        <v>23000</v>
      </c>
      <c r="G9" s="38">
        <v>0</v>
      </c>
      <c r="H9" s="38">
        <v>23000</v>
      </c>
      <c r="I9" s="38">
        <v>0</v>
      </c>
      <c r="J9" s="11">
        <f t="shared" si="3"/>
        <v>0</v>
      </c>
      <c r="K9" s="38">
        <v>0</v>
      </c>
      <c r="L9" s="38">
        <v>0</v>
      </c>
      <c r="M9" s="38">
        <v>0</v>
      </c>
      <c r="N9" s="11" t="str">
        <f t="shared" si="4"/>
        <v xml:space="preserve"> </v>
      </c>
      <c r="O9" s="38">
        <v>0</v>
      </c>
      <c r="P9" s="12">
        <f t="shared" si="5"/>
        <v>-23000</v>
      </c>
    </row>
    <row r="10" spans="1:16" s="39" customFormat="1" x14ac:dyDescent="0.2">
      <c r="A10" s="35">
        <v>11500</v>
      </c>
      <c r="B10" s="19" t="str">
        <f t="shared" si="0"/>
        <v>1</v>
      </c>
      <c r="C10" s="19" t="str">
        <f t="shared" si="1"/>
        <v>11</v>
      </c>
      <c r="D10" s="36" t="str">
        <f t="shared" si="2"/>
        <v>115</v>
      </c>
      <c r="E10" s="37" t="s">
        <v>27</v>
      </c>
      <c r="F10" s="38">
        <v>16000000</v>
      </c>
      <c r="G10" s="38">
        <v>0</v>
      </c>
      <c r="H10" s="38">
        <v>16000000</v>
      </c>
      <c r="I10" s="38">
        <v>15201659.029999999</v>
      </c>
      <c r="J10" s="11">
        <f t="shared" si="3"/>
        <v>0.950103689375</v>
      </c>
      <c r="K10" s="38">
        <v>21767.95</v>
      </c>
      <c r="L10" s="38">
        <v>2345.81</v>
      </c>
      <c r="M10" s="38">
        <v>19422.14</v>
      </c>
      <c r="N10" s="11">
        <f t="shared" si="4"/>
        <v>1.2776329189906847E-3</v>
      </c>
      <c r="O10" s="38">
        <v>15182236.890000001</v>
      </c>
      <c r="P10" s="12">
        <f t="shared" si="5"/>
        <v>-798340.97000000067</v>
      </c>
    </row>
    <row r="11" spans="1:16" s="39" customFormat="1" x14ac:dyDescent="0.2">
      <c r="A11" s="35">
        <v>11600</v>
      </c>
      <c r="B11" s="19" t="str">
        <f t="shared" si="0"/>
        <v>1</v>
      </c>
      <c r="C11" s="19" t="str">
        <f t="shared" si="1"/>
        <v>11</v>
      </c>
      <c r="D11" s="36" t="str">
        <f t="shared" si="2"/>
        <v>116</v>
      </c>
      <c r="E11" s="37" t="s">
        <v>28</v>
      </c>
      <c r="F11" s="38">
        <v>6500000</v>
      </c>
      <c r="G11" s="38">
        <v>0</v>
      </c>
      <c r="H11" s="38">
        <v>6500000</v>
      </c>
      <c r="I11" s="38">
        <v>466433.74</v>
      </c>
      <c r="J11" s="11">
        <f t="shared" si="3"/>
        <v>7.1759036923076919E-2</v>
      </c>
      <c r="K11" s="38">
        <v>461680.17</v>
      </c>
      <c r="L11" s="38">
        <v>14701.6</v>
      </c>
      <c r="M11" s="38">
        <v>446978.57</v>
      </c>
      <c r="N11" s="11">
        <f t="shared" si="4"/>
        <v>0.95828953111325099</v>
      </c>
      <c r="O11" s="38">
        <v>19455.169999999998</v>
      </c>
      <c r="P11" s="12">
        <f t="shared" si="5"/>
        <v>-6033566.2599999998</v>
      </c>
    </row>
    <row r="12" spans="1:16" s="39" customFormat="1" x14ac:dyDescent="0.2">
      <c r="A12" s="35">
        <v>13000</v>
      </c>
      <c r="B12" s="19" t="str">
        <f t="shared" si="0"/>
        <v>1</v>
      </c>
      <c r="C12" s="19" t="str">
        <f t="shared" si="1"/>
        <v>13</v>
      </c>
      <c r="D12" s="36" t="str">
        <f t="shared" si="2"/>
        <v>130</v>
      </c>
      <c r="E12" s="37" t="s">
        <v>29</v>
      </c>
      <c r="F12" s="38">
        <v>11850000</v>
      </c>
      <c r="G12" s="38">
        <v>0</v>
      </c>
      <c r="H12" s="38">
        <v>11850000</v>
      </c>
      <c r="I12" s="38">
        <v>1410408.41</v>
      </c>
      <c r="J12" s="11">
        <f t="shared" si="3"/>
        <v>0.11902180675105485</v>
      </c>
      <c r="K12" s="38">
        <v>1426761.07</v>
      </c>
      <c r="L12" s="38">
        <v>16352.66</v>
      </c>
      <c r="M12" s="38">
        <v>1410408.41</v>
      </c>
      <c r="N12" s="11">
        <f t="shared" si="4"/>
        <v>1</v>
      </c>
      <c r="O12" s="38">
        <v>0</v>
      </c>
      <c r="P12" s="12">
        <f t="shared" si="5"/>
        <v>-10439591.59</v>
      </c>
    </row>
    <row r="13" spans="1:16" s="39" customFormat="1" x14ac:dyDescent="0.2">
      <c r="A13" s="35">
        <v>21000</v>
      </c>
      <c r="B13" s="19" t="str">
        <f t="shared" si="0"/>
        <v>2</v>
      </c>
      <c r="C13" s="19" t="str">
        <f t="shared" si="1"/>
        <v>21</v>
      </c>
      <c r="D13" s="36" t="str">
        <f t="shared" si="2"/>
        <v>210</v>
      </c>
      <c r="E13" s="37" t="s">
        <v>30</v>
      </c>
      <c r="F13" s="38">
        <v>6939427</v>
      </c>
      <c r="G13" s="38">
        <v>0</v>
      </c>
      <c r="H13" s="38">
        <v>6939427</v>
      </c>
      <c r="I13" s="38">
        <v>1589993.66</v>
      </c>
      <c r="J13" s="11">
        <f t="shared" si="3"/>
        <v>0.2291246323363586</v>
      </c>
      <c r="K13" s="38">
        <v>1602430.12</v>
      </c>
      <c r="L13" s="38">
        <v>24872.92</v>
      </c>
      <c r="M13" s="38">
        <v>1577557.2</v>
      </c>
      <c r="N13" s="11">
        <f t="shared" si="4"/>
        <v>0.99217829585559481</v>
      </c>
      <c r="O13" s="38">
        <v>12436.46</v>
      </c>
      <c r="P13" s="12">
        <f t="shared" si="5"/>
        <v>-5349433.34</v>
      </c>
    </row>
    <row r="14" spans="1:16" s="39" customFormat="1" x14ac:dyDescent="0.2">
      <c r="A14" s="35">
        <v>22000</v>
      </c>
      <c r="B14" s="19" t="str">
        <f t="shared" si="0"/>
        <v>2</v>
      </c>
      <c r="C14" s="19" t="str">
        <f t="shared" si="1"/>
        <v>22</v>
      </c>
      <c r="D14" s="36" t="str">
        <f t="shared" si="2"/>
        <v>220</v>
      </c>
      <c r="E14" s="37" t="s">
        <v>31</v>
      </c>
      <c r="F14" s="38">
        <v>109787</v>
      </c>
      <c r="G14" s="38">
        <v>0</v>
      </c>
      <c r="H14" s="38">
        <v>109787</v>
      </c>
      <c r="I14" s="38">
        <v>26824.35</v>
      </c>
      <c r="J14" s="11">
        <f t="shared" si="3"/>
        <v>0.244330840627761</v>
      </c>
      <c r="K14" s="38">
        <v>26863.86</v>
      </c>
      <c r="L14" s="38">
        <v>79.02</v>
      </c>
      <c r="M14" s="38">
        <v>26784.84</v>
      </c>
      <c r="N14" s="11">
        <f t="shared" si="4"/>
        <v>0.99852708453326933</v>
      </c>
      <c r="O14" s="38">
        <v>39.51</v>
      </c>
      <c r="P14" s="12">
        <f t="shared" si="5"/>
        <v>-82962.649999999994</v>
      </c>
    </row>
    <row r="15" spans="1:16" s="39" customFormat="1" x14ac:dyDescent="0.2">
      <c r="A15" s="35">
        <v>22001</v>
      </c>
      <c r="B15" s="19" t="str">
        <f t="shared" si="0"/>
        <v>2</v>
      </c>
      <c r="C15" s="19" t="str">
        <f t="shared" si="1"/>
        <v>22</v>
      </c>
      <c r="D15" s="36" t="str">
        <f t="shared" si="2"/>
        <v>220</v>
      </c>
      <c r="E15" s="37" t="s">
        <v>32</v>
      </c>
      <c r="F15" s="38">
        <v>32949</v>
      </c>
      <c r="G15" s="38">
        <v>0</v>
      </c>
      <c r="H15" s="38">
        <v>32949</v>
      </c>
      <c r="I15" s="38">
        <v>8180.19</v>
      </c>
      <c r="J15" s="11">
        <f t="shared" si="3"/>
        <v>0.24826823272329962</v>
      </c>
      <c r="K15" s="38">
        <v>8180.19</v>
      </c>
      <c r="L15" s="38">
        <v>0</v>
      </c>
      <c r="M15" s="38">
        <v>8180.19</v>
      </c>
      <c r="N15" s="11">
        <f t="shared" si="4"/>
        <v>1</v>
      </c>
      <c r="O15" s="38">
        <v>0</v>
      </c>
      <c r="P15" s="12">
        <f t="shared" si="5"/>
        <v>-24768.81</v>
      </c>
    </row>
    <row r="16" spans="1:16" s="39" customFormat="1" x14ac:dyDescent="0.2">
      <c r="A16" s="35">
        <v>22003</v>
      </c>
      <c r="B16" s="19" t="str">
        <f t="shared" si="0"/>
        <v>2</v>
      </c>
      <c r="C16" s="19" t="str">
        <f t="shared" si="1"/>
        <v>22</v>
      </c>
      <c r="D16" s="36" t="str">
        <f t="shared" si="2"/>
        <v>220</v>
      </c>
      <c r="E16" s="37" t="s">
        <v>33</v>
      </c>
      <c r="F16" s="38">
        <v>599543</v>
      </c>
      <c r="G16" s="38">
        <v>0</v>
      </c>
      <c r="H16" s="38">
        <v>599543</v>
      </c>
      <c r="I16" s="38">
        <v>138734.97</v>
      </c>
      <c r="J16" s="11">
        <f t="shared" si="3"/>
        <v>0.23140120058110927</v>
      </c>
      <c r="K16" s="38">
        <v>138734.97</v>
      </c>
      <c r="L16" s="38">
        <v>0</v>
      </c>
      <c r="M16" s="38">
        <v>138734.97</v>
      </c>
      <c r="N16" s="11">
        <f t="shared" si="4"/>
        <v>1</v>
      </c>
      <c r="O16" s="38">
        <v>0</v>
      </c>
      <c r="P16" s="12">
        <f t="shared" si="5"/>
        <v>-460808.03</v>
      </c>
    </row>
    <row r="17" spans="1:16" s="39" customFormat="1" x14ac:dyDescent="0.2">
      <c r="A17" s="35">
        <v>22004</v>
      </c>
      <c r="B17" s="19" t="str">
        <f t="shared" si="0"/>
        <v>2</v>
      </c>
      <c r="C17" s="19" t="str">
        <f t="shared" si="1"/>
        <v>22</v>
      </c>
      <c r="D17" s="36" t="str">
        <f t="shared" si="2"/>
        <v>220</v>
      </c>
      <c r="E17" s="37" t="s">
        <v>34</v>
      </c>
      <c r="F17" s="38">
        <v>1660118</v>
      </c>
      <c r="G17" s="38">
        <v>0</v>
      </c>
      <c r="H17" s="38">
        <v>1660118</v>
      </c>
      <c r="I17" s="38">
        <v>398994.36</v>
      </c>
      <c r="J17" s="11">
        <f t="shared" si="3"/>
        <v>0.24034096371462751</v>
      </c>
      <c r="K17" s="38">
        <v>399261.48</v>
      </c>
      <c r="L17" s="38">
        <v>534.24</v>
      </c>
      <c r="M17" s="38">
        <v>398727.24</v>
      </c>
      <c r="N17" s="11">
        <f t="shared" si="4"/>
        <v>0.99933051685241869</v>
      </c>
      <c r="O17" s="38">
        <v>267.12</v>
      </c>
      <c r="P17" s="12">
        <f t="shared" si="5"/>
        <v>-1261123.6400000001</v>
      </c>
    </row>
    <row r="18" spans="1:16" s="39" customFormat="1" x14ac:dyDescent="0.2">
      <c r="A18" s="35">
        <v>22006</v>
      </c>
      <c r="B18" s="19" t="str">
        <f t="shared" si="0"/>
        <v>2</v>
      </c>
      <c r="C18" s="19" t="str">
        <f t="shared" si="1"/>
        <v>22</v>
      </c>
      <c r="D18" s="36" t="str">
        <f t="shared" si="2"/>
        <v>220</v>
      </c>
      <c r="E18" s="37" t="s">
        <v>35</v>
      </c>
      <c r="F18" s="38">
        <v>2691</v>
      </c>
      <c r="G18" s="38">
        <v>0</v>
      </c>
      <c r="H18" s="38">
        <v>2691</v>
      </c>
      <c r="I18" s="38">
        <v>642.29999999999995</v>
      </c>
      <c r="J18" s="11">
        <f t="shared" si="3"/>
        <v>0.23868450390189519</v>
      </c>
      <c r="K18" s="38">
        <v>642.29999999999995</v>
      </c>
      <c r="L18" s="38">
        <v>0</v>
      </c>
      <c r="M18" s="38">
        <v>642.29999999999995</v>
      </c>
      <c r="N18" s="11">
        <f t="shared" si="4"/>
        <v>1</v>
      </c>
      <c r="O18" s="38">
        <v>0</v>
      </c>
      <c r="P18" s="12">
        <f t="shared" si="5"/>
        <v>-2048.6999999999998</v>
      </c>
    </row>
    <row r="19" spans="1:16" s="39" customFormat="1" x14ac:dyDescent="0.2">
      <c r="A19" s="35">
        <v>29000</v>
      </c>
      <c r="B19" s="19" t="str">
        <f t="shared" si="0"/>
        <v>2</v>
      </c>
      <c r="C19" s="19" t="str">
        <f t="shared" si="1"/>
        <v>29</v>
      </c>
      <c r="D19" s="36" t="str">
        <f t="shared" si="2"/>
        <v>290</v>
      </c>
      <c r="E19" s="37" t="s">
        <v>36</v>
      </c>
      <c r="F19" s="38">
        <v>11000000</v>
      </c>
      <c r="G19" s="38">
        <v>0</v>
      </c>
      <c r="H19" s="38">
        <v>11000000</v>
      </c>
      <c r="I19" s="38">
        <v>-85770.73</v>
      </c>
      <c r="J19" s="11">
        <f t="shared" si="3"/>
        <v>-7.7973390909090905E-3</v>
      </c>
      <c r="K19" s="38">
        <v>546502.49</v>
      </c>
      <c r="L19" s="38">
        <v>632273.22</v>
      </c>
      <c r="M19" s="38">
        <v>-85770.73</v>
      </c>
      <c r="N19" s="11">
        <f t="shared" si="4"/>
        <v>1</v>
      </c>
      <c r="O19" s="38">
        <v>0</v>
      </c>
      <c r="P19" s="12">
        <f t="shared" si="5"/>
        <v>-11085770.73</v>
      </c>
    </row>
    <row r="20" spans="1:16" s="39" customFormat="1" x14ac:dyDescent="0.2">
      <c r="A20" s="35">
        <v>31900</v>
      </c>
      <c r="B20" s="19" t="str">
        <f t="shared" si="0"/>
        <v>3</v>
      </c>
      <c r="C20" s="19" t="str">
        <f t="shared" si="1"/>
        <v>31</v>
      </c>
      <c r="D20" s="36" t="str">
        <f t="shared" si="2"/>
        <v>319</v>
      </c>
      <c r="E20" s="37" t="s">
        <v>37</v>
      </c>
      <c r="F20" s="38">
        <v>40000</v>
      </c>
      <c r="G20" s="38">
        <v>0</v>
      </c>
      <c r="H20" s="38">
        <v>40000</v>
      </c>
      <c r="I20" s="38">
        <v>1075.3</v>
      </c>
      <c r="J20" s="11">
        <f t="shared" si="3"/>
        <v>2.68825E-2</v>
      </c>
      <c r="K20" s="38">
        <v>0</v>
      </c>
      <c r="L20" s="38">
        <v>0</v>
      </c>
      <c r="M20" s="38">
        <v>0</v>
      </c>
      <c r="N20" s="11">
        <f t="shared" si="4"/>
        <v>0</v>
      </c>
      <c r="O20" s="38">
        <v>1075.3</v>
      </c>
      <c r="P20" s="12">
        <f t="shared" si="5"/>
        <v>-38924.699999999997</v>
      </c>
    </row>
    <row r="21" spans="1:16" s="39" customFormat="1" x14ac:dyDescent="0.2">
      <c r="A21" s="35">
        <v>32100</v>
      </c>
      <c r="B21" s="19" t="str">
        <f t="shared" si="0"/>
        <v>3</v>
      </c>
      <c r="C21" s="19" t="str">
        <f t="shared" si="1"/>
        <v>32</v>
      </c>
      <c r="D21" s="36" t="str">
        <f t="shared" si="2"/>
        <v>321</v>
      </c>
      <c r="E21" s="37" t="s">
        <v>38</v>
      </c>
      <c r="F21" s="38">
        <v>4500000</v>
      </c>
      <c r="G21" s="38">
        <v>0</v>
      </c>
      <c r="H21" s="38">
        <v>4500000</v>
      </c>
      <c r="I21" s="38">
        <v>439880.19</v>
      </c>
      <c r="J21" s="11">
        <f t="shared" si="3"/>
        <v>9.775115333333334E-2</v>
      </c>
      <c r="K21" s="38">
        <v>443212.06</v>
      </c>
      <c r="L21" s="38">
        <v>4217.0200000000004</v>
      </c>
      <c r="M21" s="38">
        <v>438995.04</v>
      </c>
      <c r="N21" s="11">
        <f t="shared" si="4"/>
        <v>0.99798774752734365</v>
      </c>
      <c r="O21" s="38">
        <v>885.15</v>
      </c>
      <c r="P21" s="12">
        <f t="shared" si="5"/>
        <v>-4060119.81</v>
      </c>
    </row>
    <row r="22" spans="1:16" s="39" customFormat="1" x14ac:dyDescent="0.2">
      <c r="A22" s="35">
        <v>32300</v>
      </c>
      <c r="B22" s="19" t="str">
        <f t="shared" si="0"/>
        <v>3</v>
      </c>
      <c r="C22" s="19" t="str">
        <f t="shared" si="1"/>
        <v>32</v>
      </c>
      <c r="D22" s="36" t="str">
        <f t="shared" si="2"/>
        <v>323</v>
      </c>
      <c r="E22" s="37" t="s">
        <v>39</v>
      </c>
      <c r="F22" s="38">
        <v>200000</v>
      </c>
      <c r="G22" s="38">
        <v>0</v>
      </c>
      <c r="H22" s="38">
        <v>200000</v>
      </c>
      <c r="I22" s="38">
        <v>9099.92</v>
      </c>
      <c r="J22" s="11">
        <f t="shared" si="3"/>
        <v>4.5499600000000001E-2</v>
      </c>
      <c r="K22" s="38">
        <v>10053.69</v>
      </c>
      <c r="L22" s="38">
        <v>1647.03</v>
      </c>
      <c r="M22" s="38">
        <v>8406.66</v>
      </c>
      <c r="N22" s="11">
        <f t="shared" si="4"/>
        <v>0.9238169126761554</v>
      </c>
      <c r="O22" s="38">
        <v>693.26</v>
      </c>
      <c r="P22" s="12">
        <f t="shared" si="5"/>
        <v>-190900.08</v>
      </c>
    </row>
    <row r="23" spans="1:16" s="39" customFormat="1" x14ac:dyDescent="0.2">
      <c r="A23" s="35">
        <v>32500</v>
      </c>
      <c r="B23" s="19" t="str">
        <f t="shared" si="0"/>
        <v>3</v>
      </c>
      <c r="C23" s="19" t="str">
        <f t="shared" si="1"/>
        <v>32</v>
      </c>
      <c r="D23" s="36" t="str">
        <f t="shared" si="2"/>
        <v>325</v>
      </c>
      <c r="E23" s="37" t="s">
        <v>40</v>
      </c>
      <c r="F23" s="38">
        <v>200000</v>
      </c>
      <c r="G23" s="38">
        <v>0</v>
      </c>
      <c r="H23" s="38">
        <v>200000</v>
      </c>
      <c r="I23" s="38">
        <v>11826.54</v>
      </c>
      <c r="J23" s="11">
        <f t="shared" si="3"/>
        <v>5.9132700000000003E-2</v>
      </c>
      <c r="K23" s="38">
        <v>6390.8</v>
      </c>
      <c r="L23" s="38">
        <v>638.02</v>
      </c>
      <c r="M23" s="38">
        <v>5752.78</v>
      </c>
      <c r="N23" s="11">
        <f t="shared" si="4"/>
        <v>0.48642967427497807</v>
      </c>
      <c r="O23" s="38">
        <v>6073.76</v>
      </c>
      <c r="P23" s="12">
        <f t="shared" si="5"/>
        <v>-188173.46</v>
      </c>
    </row>
    <row r="24" spans="1:16" s="39" customFormat="1" x14ac:dyDescent="0.2">
      <c r="A24" s="35">
        <v>32600</v>
      </c>
      <c r="B24" s="19" t="str">
        <f t="shared" si="0"/>
        <v>3</v>
      </c>
      <c r="C24" s="19" t="str">
        <f t="shared" si="1"/>
        <v>32</v>
      </c>
      <c r="D24" s="36" t="str">
        <f t="shared" si="2"/>
        <v>326</v>
      </c>
      <c r="E24" s="37" t="s">
        <v>41</v>
      </c>
      <c r="F24" s="38">
        <v>300000</v>
      </c>
      <c r="G24" s="38">
        <v>0</v>
      </c>
      <c r="H24" s="38">
        <v>300000</v>
      </c>
      <c r="I24" s="38">
        <v>35120.42</v>
      </c>
      <c r="J24" s="11">
        <f t="shared" si="3"/>
        <v>0.11706806666666666</v>
      </c>
      <c r="K24" s="38">
        <v>34677.4</v>
      </c>
      <c r="L24" s="38">
        <v>100.6</v>
      </c>
      <c r="M24" s="38">
        <v>34576.800000000003</v>
      </c>
      <c r="N24" s="11">
        <f t="shared" si="4"/>
        <v>0.9845212557253018</v>
      </c>
      <c r="O24" s="38">
        <v>543.62</v>
      </c>
      <c r="P24" s="12">
        <f t="shared" si="5"/>
        <v>-264879.58</v>
      </c>
    </row>
    <row r="25" spans="1:16" s="39" customFormat="1" x14ac:dyDescent="0.2">
      <c r="A25" s="35">
        <v>32900</v>
      </c>
      <c r="B25" s="19" t="str">
        <f t="shared" si="0"/>
        <v>3</v>
      </c>
      <c r="C25" s="19" t="str">
        <f t="shared" si="1"/>
        <v>32</v>
      </c>
      <c r="D25" s="36" t="str">
        <f t="shared" si="2"/>
        <v>329</v>
      </c>
      <c r="E25" s="37" t="s">
        <v>42</v>
      </c>
      <c r="F25" s="38">
        <v>12000</v>
      </c>
      <c r="G25" s="38">
        <v>0</v>
      </c>
      <c r="H25" s="38">
        <v>12000</v>
      </c>
      <c r="I25" s="38">
        <v>1141.69</v>
      </c>
      <c r="J25" s="11">
        <f t="shared" si="3"/>
        <v>9.5140833333333341E-2</v>
      </c>
      <c r="K25" s="38">
        <v>1141.69</v>
      </c>
      <c r="L25" s="38">
        <v>0</v>
      </c>
      <c r="M25" s="38">
        <v>1141.69</v>
      </c>
      <c r="N25" s="11">
        <f t="shared" si="4"/>
        <v>1</v>
      </c>
      <c r="O25" s="38">
        <v>0</v>
      </c>
      <c r="P25" s="12">
        <f t="shared" si="5"/>
        <v>-10858.31</v>
      </c>
    </row>
    <row r="26" spans="1:16" s="39" customFormat="1" x14ac:dyDescent="0.2">
      <c r="A26" s="35">
        <v>32901</v>
      </c>
      <c r="B26" s="19" t="str">
        <f t="shared" si="0"/>
        <v>3</v>
      </c>
      <c r="C26" s="19" t="str">
        <f t="shared" si="1"/>
        <v>32</v>
      </c>
      <c r="D26" s="36" t="str">
        <f t="shared" si="2"/>
        <v>329</v>
      </c>
      <c r="E26" s="37" t="s">
        <v>43</v>
      </c>
      <c r="F26" s="38">
        <v>240000</v>
      </c>
      <c r="G26" s="38">
        <v>0</v>
      </c>
      <c r="H26" s="38">
        <v>240000</v>
      </c>
      <c r="I26" s="38">
        <v>57247.66</v>
      </c>
      <c r="J26" s="11">
        <f t="shared" si="3"/>
        <v>0.23853191666666668</v>
      </c>
      <c r="K26" s="38">
        <v>0</v>
      </c>
      <c r="L26" s="38">
        <v>0</v>
      </c>
      <c r="M26" s="38">
        <v>0</v>
      </c>
      <c r="N26" s="11">
        <f t="shared" si="4"/>
        <v>0</v>
      </c>
      <c r="O26" s="38">
        <v>57247.66</v>
      </c>
      <c r="P26" s="12">
        <f t="shared" si="5"/>
        <v>-182752.34</v>
      </c>
    </row>
    <row r="27" spans="1:16" s="39" customFormat="1" x14ac:dyDescent="0.2">
      <c r="A27" s="35">
        <v>32902</v>
      </c>
      <c r="B27" s="19" t="str">
        <f t="shared" si="0"/>
        <v>3</v>
      </c>
      <c r="C27" s="19" t="str">
        <f t="shared" si="1"/>
        <v>32</v>
      </c>
      <c r="D27" s="36" t="str">
        <f t="shared" si="2"/>
        <v>329</v>
      </c>
      <c r="E27" s="37" t="s">
        <v>44</v>
      </c>
      <c r="F27" s="38">
        <v>40000</v>
      </c>
      <c r="G27" s="38">
        <v>0</v>
      </c>
      <c r="H27" s="38">
        <v>40000</v>
      </c>
      <c r="I27" s="38">
        <v>7721.91</v>
      </c>
      <c r="J27" s="11">
        <f t="shared" si="3"/>
        <v>0.19304774999999999</v>
      </c>
      <c r="K27" s="38">
        <v>424.83</v>
      </c>
      <c r="L27" s="38">
        <v>0</v>
      </c>
      <c r="M27" s="38">
        <v>424.83</v>
      </c>
      <c r="N27" s="11">
        <f t="shared" si="4"/>
        <v>5.5016181229773461E-2</v>
      </c>
      <c r="O27" s="38">
        <v>7297.08</v>
      </c>
      <c r="P27" s="12">
        <f t="shared" si="5"/>
        <v>-32278.09</v>
      </c>
    </row>
    <row r="28" spans="1:16" s="39" customFormat="1" x14ac:dyDescent="0.2">
      <c r="A28" s="35">
        <v>32903</v>
      </c>
      <c r="B28" s="19" t="str">
        <f t="shared" si="0"/>
        <v>3</v>
      </c>
      <c r="C28" s="19" t="str">
        <f t="shared" si="1"/>
        <v>32</v>
      </c>
      <c r="D28" s="36" t="str">
        <f t="shared" si="2"/>
        <v>329</v>
      </c>
      <c r="E28" s="37" t="s">
        <v>45</v>
      </c>
      <c r="F28" s="38">
        <v>7000</v>
      </c>
      <c r="G28" s="38">
        <v>0</v>
      </c>
      <c r="H28" s="38">
        <v>7000</v>
      </c>
      <c r="I28" s="38">
        <v>814.1</v>
      </c>
      <c r="J28" s="11">
        <f t="shared" si="3"/>
        <v>0.1163</v>
      </c>
      <c r="K28" s="38">
        <v>0</v>
      </c>
      <c r="L28" s="38">
        <v>0</v>
      </c>
      <c r="M28" s="38">
        <v>0</v>
      </c>
      <c r="N28" s="11">
        <f t="shared" si="4"/>
        <v>0</v>
      </c>
      <c r="O28" s="38">
        <v>814.1</v>
      </c>
      <c r="P28" s="12">
        <f t="shared" si="5"/>
        <v>-6185.9</v>
      </c>
    </row>
    <row r="29" spans="1:16" s="39" customFormat="1" x14ac:dyDescent="0.2">
      <c r="A29" s="35">
        <v>32904</v>
      </c>
      <c r="B29" s="19" t="str">
        <f t="shared" si="0"/>
        <v>3</v>
      </c>
      <c r="C29" s="19" t="str">
        <f t="shared" si="1"/>
        <v>32</v>
      </c>
      <c r="D29" s="36" t="str">
        <f t="shared" si="2"/>
        <v>329</v>
      </c>
      <c r="E29" s="37" t="s">
        <v>46</v>
      </c>
      <c r="F29" s="38">
        <v>20000</v>
      </c>
      <c r="G29" s="38">
        <v>0</v>
      </c>
      <c r="H29" s="38">
        <v>20000</v>
      </c>
      <c r="I29" s="38">
        <v>2477.9299999999998</v>
      </c>
      <c r="J29" s="11">
        <f t="shared" si="3"/>
        <v>0.12389649999999999</v>
      </c>
      <c r="K29" s="38">
        <v>2508.73</v>
      </c>
      <c r="L29" s="38">
        <v>30.8</v>
      </c>
      <c r="M29" s="38">
        <v>2477.9299999999998</v>
      </c>
      <c r="N29" s="11">
        <f t="shared" si="4"/>
        <v>1</v>
      </c>
      <c r="O29" s="38">
        <v>0</v>
      </c>
      <c r="P29" s="12">
        <f t="shared" si="5"/>
        <v>-17522.07</v>
      </c>
    </row>
    <row r="30" spans="1:16" s="39" customFormat="1" x14ac:dyDescent="0.2">
      <c r="A30" s="35">
        <v>33000</v>
      </c>
      <c r="B30" s="19" t="str">
        <f t="shared" si="0"/>
        <v>3</v>
      </c>
      <c r="C30" s="19" t="str">
        <f t="shared" si="1"/>
        <v>33</v>
      </c>
      <c r="D30" s="36" t="str">
        <f t="shared" si="2"/>
        <v>330</v>
      </c>
      <c r="E30" s="37" t="s">
        <v>47</v>
      </c>
      <c r="F30" s="38">
        <v>5250000</v>
      </c>
      <c r="G30" s="38">
        <v>0</v>
      </c>
      <c r="H30" s="38">
        <v>5250000</v>
      </c>
      <c r="I30" s="38">
        <v>1130829.6499999999</v>
      </c>
      <c r="J30" s="11">
        <f t="shared" si="3"/>
        <v>0.2153961238095238</v>
      </c>
      <c r="K30" s="38">
        <v>1130925.8999999999</v>
      </c>
      <c r="L30" s="38">
        <v>96.25</v>
      </c>
      <c r="M30" s="38">
        <v>1130829.6499999999</v>
      </c>
      <c r="N30" s="11">
        <f t="shared" si="4"/>
        <v>1</v>
      </c>
      <c r="O30" s="38">
        <v>0</v>
      </c>
      <c r="P30" s="12">
        <f t="shared" si="5"/>
        <v>-4119170.35</v>
      </c>
    </row>
    <row r="31" spans="1:16" s="39" customFormat="1" x14ac:dyDescent="0.2">
      <c r="A31" s="35">
        <v>33100</v>
      </c>
      <c r="B31" s="19" t="str">
        <f t="shared" si="0"/>
        <v>3</v>
      </c>
      <c r="C31" s="19" t="str">
        <f t="shared" si="1"/>
        <v>33</v>
      </c>
      <c r="D31" s="36" t="str">
        <f t="shared" si="2"/>
        <v>331</v>
      </c>
      <c r="E31" s="37" t="s">
        <v>48</v>
      </c>
      <c r="F31" s="38">
        <v>1775000</v>
      </c>
      <c r="G31" s="38">
        <v>0</v>
      </c>
      <c r="H31" s="38">
        <v>1775000</v>
      </c>
      <c r="I31" s="38">
        <v>40721.730000000003</v>
      </c>
      <c r="J31" s="11">
        <f t="shared" si="3"/>
        <v>2.2941819718309862E-2</v>
      </c>
      <c r="K31" s="38">
        <v>7347.73</v>
      </c>
      <c r="L31" s="38">
        <v>551.19000000000005</v>
      </c>
      <c r="M31" s="38">
        <v>6796.54</v>
      </c>
      <c r="N31" s="11">
        <f t="shared" si="4"/>
        <v>0.16690204468228631</v>
      </c>
      <c r="O31" s="38">
        <v>33925.19</v>
      </c>
      <c r="P31" s="12">
        <f t="shared" si="5"/>
        <v>-1734278.27</v>
      </c>
    </row>
    <row r="32" spans="1:16" s="39" customFormat="1" x14ac:dyDescent="0.2">
      <c r="A32" s="35">
        <v>33400</v>
      </c>
      <c r="B32" s="19" t="str">
        <f t="shared" si="0"/>
        <v>3</v>
      </c>
      <c r="C32" s="19" t="str">
        <f t="shared" si="1"/>
        <v>33</v>
      </c>
      <c r="D32" s="36" t="str">
        <f t="shared" si="2"/>
        <v>334</v>
      </c>
      <c r="E32" s="37" t="s">
        <v>49</v>
      </c>
      <c r="F32" s="38">
        <v>50000</v>
      </c>
      <c r="G32" s="38">
        <v>0</v>
      </c>
      <c r="H32" s="38">
        <v>50000</v>
      </c>
      <c r="I32" s="38">
        <v>2325.84</v>
      </c>
      <c r="J32" s="11">
        <f t="shared" si="3"/>
        <v>4.6516800000000004E-2</v>
      </c>
      <c r="K32" s="38">
        <v>2507.27</v>
      </c>
      <c r="L32" s="38">
        <v>289.22000000000003</v>
      </c>
      <c r="M32" s="38">
        <v>2218.0500000000002</v>
      </c>
      <c r="N32" s="11">
        <f t="shared" si="4"/>
        <v>0.95365545351356928</v>
      </c>
      <c r="O32" s="38">
        <v>107.79</v>
      </c>
      <c r="P32" s="12">
        <f t="shared" si="5"/>
        <v>-47674.16</v>
      </c>
    </row>
    <row r="33" spans="1:16" s="39" customFormat="1" x14ac:dyDescent="0.2">
      <c r="A33" s="35">
        <v>33501</v>
      </c>
      <c r="B33" s="19" t="str">
        <f t="shared" si="0"/>
        <v>3</v>
      </c>
      <c r="C33" s="19" t="str">
        <f t="shared" si="1"/>
        <v>33</v>
      </c>
      <c r="D33" s="36" t="str">
        <f t="shared" si="2"/>
        <v>335</v>
      </c>
      <c r="E33" s="37" t="s">
        <v>50</v>
      </c>
      <c r="F33" s="38">
        <v>1115000</v>
      </c>
      <c r="G33" s="38">
        <v>0</v>
      </c>
      <c r="H33" s="38">
        <v>1115000</v>
      </c>
      <c r="I33" s="38">
        <v>-4002.44</v>
      </c>
      <c r="J33" s="11">
        <f t="shared" si="3"/>
        <v>-3.5896322869955156E-3</v>
      </c>
      <c r="K33" s="38">
        <v>484.27</v>
      </c>
      <c r="L33" s="38">
        <v>4486.71</v>
      </c>
      <c r="M33" s="38">
        <v>-4002.44</v>
      </c>
      <c r="N33" s="11">
        <f t="shared" si="4"/>
        <v>1</v>
      </c>
      <c r="O33" s="38">
        <v>0</v>
      </c>
      <c r="P33" s="12">
        <f t="shared" si="5"/>
        <v>-1119002.44</v>
      </c>
    </row>
    <row r="34" spans="1:16" s="39" customFormat="1" x14ac:dyDescent="0.2">
      <c r="A34" s="35">
        <v>33502</v>
      </c>
      <c r="B34" s="19" t="str">
        <f t="shared" si="0"/>
        <v>3</v>
      </c>
      <c r="C34" s="19" t="str">
        <f t="shared" si="1"/>
        <v>33</v>
      </c>
      <c r="D34" s="36" t="str">
        <f t="shared" si="2"/>
        <v>335</v>
      </c>
      <c r="E34" s="37" t="s">
        <v>51</v>
      </c>
      <c r="F34" s="38">
        <v>40000</v>
      </c>
      <c r="G34" s="38">
        <v>0</v>
      </c>
      <c r="H34" s="38">
        <v>40000</v>
      </c>
      <c r="I34" s="38">
        <v>516.55999999999995</v>
      </c>
      <c r="J34" s="11">
        <f t="shared" si="3"/>
        <v>1.2913999999999998E-2</v>
      </c>
      <c r="K34" s="38">
        <v>0</v>
      </c>
      <c r="L34" s="38">
        <v>0</v>
      </c>
      <c r="M34" s="38">
        <v>0</v>
      </c>
      <c r="N34" s="11">
        <f t="shared" si="4"/>
        <v>0</v>
      </c>
      <c r="O34" s="38">
        <v>516.55999999999995</v>
      </c>
      <c r="P34" s="12">
        <f t="shared" si="5"/>
        <v>-39483.440000000002</v>
      </c>
    </row>
    <row r="35" spans="1:16" s="39" customFormat="1" x14ac:dyDescent="0.2">
      <c r="A35" s="35">
        <v>33503</v>
      </c>
      <c r="B35" s="19" t="str">
        <f t="shared" si="0"/>
        <v>3</v>
      </c>
      <c r="C35" s="19" t="str">
        <f t="shared" si="1"/>
        <v>33</v>
      </c>
      <c r="D35" s="36" t="str">
        <f t="shared" si="2"/>
        <v>335</v>
      </c>
      <c r="E35" s="37" t="s">
        <v>52</v>
      </c>
      <c r="F35" s="38">
        <v>400000</v>
      </c>
      <c r="G35" s="38">
        <v>0</v>
      </c>
      <c r="H35" s="38">
        <v>400000</v>
      </c>
      <c r="I35" s="38">
        <v>-26542.73</v>
      </c>
      <c r="J35" s="11">
        <f t="shared" si="3"/>
        <v>-6.6356824999999994E-2</v>
      </c>
      <c r="K35" s="38">
        <v>2484.84</v>
      </c>
      <c r="L35" s="38">
        <v>31523.53</v>
      </c>
      <c r="M35" s="38">
        <v>-29038.69</v>
      </c>
      <c r="N35" s="11">
        <f t="shared" si="4"/>
        <v>1.0940355419355883</v>
      </c>
      <c r="O35" s="38">
        <v>2495.96</v>
      </c>
      <c r="P35" s="12">
        <f t="shared" si="5"/>
        <v>-426542.73</v>
      </c>
    </row>
    <row r="36" spans="1:16" s="39" customFormat="1" x14ac:dyDescent="0.2">
      <c r="A36" s="35">
        <v>33504</v>
      </c>
      <c r="B36" s="19" t="str">
        <f t="shared" si="0"/>
        <v>3</v>
      </c>
      <c r="C36" s="19" t="str">
        <f t="shared" si="1"/>
        <v>33</v>
      </c>
      <c r="D36" s="36" t="str">
        <f t="shared" si="2"/>
        <v>335</v>
      </c>
      <c r="E36" s="37" t="s">
        <v>53</v>
      </c>
      <c r="F36" s="38">
        <v>6400000</v>
      </c>
      <c r="G36" s="38">
        <v>0</v>
      </c>
      <c r="H36" s="38">
        <v>6400000</v>
      </c>
      <c r="I36" s="38">
        <v>2307989.9700000002</v>
      </c>
      <c r="J36" s="11">
        <f t="shared" si="3"/>
        <v>0.36062343281250003</v>
      </c>
      <c r="K36" s="38">
        <v>686.6</v>
      </c>
      <c r="L36" s="38">
        <v>0</v>
      </c>
      <c r="M36" s="38">
        <v>686.6</v>
      </c>
      <c r="N36" s="11">
        <f t="shared" si="4"/>
        <v>2.9748829454401829E-4</v>
      </c>
      <c r="O36" s="38">
        <v>2307303.37</v>
      </c>
      <c r="P36" s="12">
        <f t="shared" si="5"/>
        <v>-4092010.03</v>
      </c>
    </row>
    <row r="37" spans="1:16" s="39" customFormat="1" x14ac:dyDescent="0.2">
      <c r="A37" s="35">
        <v>33505</v>
      </c>
      <c r="B37" s="19" t="str">
        <f t="shared" si="0"/>
        <v>3</v>
      </c>
      <c r="C37" s="19" t="str">
        <f t="shared" si="1"/>
        <v>33</v>
      </c>
      <c r="D37" s="36" t="str">
        <f t="shared" si="2"/>
        <v>335</v>
      </c>
      <c r="E37" s="37" t="s">
        <v>54</v>
      </c>
      <c r="F37" s="38">
        <v>565000</v>
      </c>
      <c r="G37" s="38">
        <v>0</v>
      </c>
      <c r="H37" s="38">
        <v>565000</v>
      </c>
      <c r="I37" s="38">
        <v>100102.84</v>
      </c>
      <c r="J37" s="11">
        <f t="shared" si="3"/>
        <v>0.17717316814159292</v>
      </c>
      <c r="K37" s="38">
        <v>104554.04</v>
      </c>
      <c r="L37" s="38">
        <v>4451.2</v>
      </c>
      <c r="M37" s="38">
        <v>100102.84</v>
      </c>
      <c r="N37" s="11">
        <f t="shared" si="4"/>
        <v>1</v>
      </c>
      <c r="O37" s="38">
        <v>0</v>
      </c>
      <c r="P37" s="12">
        <f t="shared" si="5"/>
        <v>-464897.16000000003</v>
      </c>
    </row>
    <row r="38" spans="1:16" s="39" customFormat="1" x14ac:dyDescent="0.2">
      <c r="A38" s="35">
        <v>33800</v>
      </c>
      <c r="B38" s="19" t="str">
        <f t="shared" si="0"/>
        <v>3</v>
      </c>
      <c r="C38" s="19" t="str">
        <f t="shared" si="1"/>
        <v>33</v>
      </c>
      <c r="D38" s="36" t="str">
        <f t="shared" si="2"/>
        <v>338</v>
      </c>
      <c r="E38" s="37" t="s">
        <v>55</v>
      </c>
      <c r="F38" s="38">
        <v>750000</v>
      </c>
      <c r="G38" s="38">
        <v>0</v>
      </c>
      <c r="H38" s="38">
        <v>750000</v>
      </c>
      <c r="I38" s="38">
        <v>189683.20000000001</v>
      </c>
      <c r="J38" s="11">
        <f t="shared" si="3"/>
        <v>0.25291093333333337</v>
      </c>
      <c r="K38" s="38">
        <v>189683.20000000001</v>
      </c>
      <c r="L38" s="38">
        <v>0</v>
      </c>
      <c r="M38" s="38">
        <v>189683.20000000001</v>
      </c>
      <c r="N38" s="11">
        <f t="shared" si="4"/>
        <v>1</v>
      </c>
      <c r="O38" s="38">
        <v>0</v>
      </c>
      <c r="P38" s="12">
        <f t="shared" si="5"/>
        <v>-560316.80000000005</v>
      </c>
    </row>
    <row r="39" spans="1:16" s="39" customFormat="1" x14ac:dyDescent="0.2">
      <c r="A39" s="35">
        <v>34200</v>
      </c>
      <c r="B39" s="19" t="str">
        <f t="shared" si="0"/>
        <v>3</v>
      </c>
      <c r="C39" s="19" t="str">
        <f t="shared" si="1"/>
        <v>34</v>
      </c>
      <c r="D39" s="36" t="str">
        <f t="shared" si="2"/>
        <v>342</v>
      </c>
      <c r="E39" s="37" t="s">
        <v>56</v>
      </c>
      <c r="F39" s="38">
        <v>105000</v>
      </c>
      <c r="G39" s="38">
        <v>0</v>
      </c>
      <c r="H39" s="38">
        <v>105000</v>
      </c>
      <c r="I39" s="38">
        <v>-186</v>
      </c>
      <c r="J39" s="11">
        <f t="shared" si="3"/>
        <v>-1.7714285714285714E-3</v>
      </c>
      <c r="K39" s="38">
        <v>389</v>
      </c>
      <c r="L39" s="38">
        <v>575</v>
      </c>
      <c r="M39" s="38">
        <v>-186</v>
      </c>
      <c r="N39" s="11">
        <f t="shared" si="4"/>
        <v>1</v>
      </c>
      <c r="O39" s="38">
        <v>0</v>
      </c>
      <c r="P39" s="12">
        <f t="shared" si="5"/>
        <v>-105186</v>
      </c>
    </row>
    <row r="40" spans="1:16" s="39" customFormat="1" x14ac:dyDescent="0.2">
      <c r="A40" s="35">
        <v>34201</v>
      </c>
      <c r="B40" s="19" t="str">
        <f t="shared" si="0"/>
        <v>3</v>
      </c>
      <c r="C40" s="19" t="str">
        <f t="shared" si="1"/>
        <v>34</v>
      </c>
      <c r="D40" s="36" t="str">
        <f t="shared" si="2"/>
        <v>342</v>
      </c>
      <c r="E40" s="37" t="s">
        <v>57</v>
      </c>
      <c r="F40" s="38">
        <v>513000</v>
      </c>
      <c r="G40" s="38">
        <v>0</v>
      </c>
      <c r="H40" s="38">
        <v>513000</v>
      </c>
      <c r="I40" s="38">
        <v>7143.7</v>
      </c>
      <c r="J40" s="11">
        <f t="shared" si="3"/>
        <v>1.3925341130604289E-2</v>
      </c>
      <c r="K40" s="38">
        <v>7143.7</v>
      </c>
      <c r="L40" s="38">
        <v>0</v>
      </c>
      <c r="M40" s="38">
        <v>7143.7</v>
      </c>
      <c r="N40" s="11">
        <f t="shared" si="4"/>
        <v>1</v>
      </c>
      <c r="O40" s="38">
        <v>0</v>
      </c>
      <c r="P40" s="12">
        <f t="shared" si="5"/>
        <v>-505856.3</v>
      </c>
    </row>
    <row r="41" spans="1:16" s="39" customFormat="1" x14ac:dyDescent="0.2">
      <c r="A41" s="35">
        <v>34400</v>
      </c>
      <c r="B41" s="19" t="str">
        <f t="shared" si="0"/>
        <v>3</v>
      </c>
      <c r="C41" s="19" t="str">
        <f t="shared" si="1"/>
        <v>34</v>
      </c>
      <c r="D41" s="36" t="str">
        <f t="shared" si="2"/>
        <v>344</v>
      </c>
      <c r="E41" s="37" t="s">
        <v>58</v>
      </c>
      <c r="F41" s="38">
        <v>7500</v>
      </c>
      <c r="G41" s="38">
        <v>0</v>
      </c>
      <c r="H41" s="38">
        <v>7500</v>
      </c>
      <c r="I41" s="38">
        <v>0</v>
      </c>
      <c r="J41" s="11">
        <f t="shared" si="3"/>
        <v>0</v>
      </c>
      <c r="K41" s="38">
        <v>0</v>
      </c>
      <c r="L41" s="38">
        <v>0</v>
      </c>
      <c r="M41" s="38">
        <v>0</v>
      </c>
      <c r="N41" s="11" t="str">
        <f t="shared" si="4"/>
        <v xml:space="preserve"> </v>
      </c>
      <c r="O41" s="38">
        <v>0</v>
      </c>
      <c r="P41" s="12">
        <f t="shared" si="5"/>
        <v>-7500</v>
      </c>
    </row>
    <row r="42" spans="1:16" s="39" customFormat="1" x14ac:dyDescent="0.2">
      <c r="A42" s="35">
        <v>34901</v>
      </c>
      <c r="B42" s="19" t="str">
        <f t="shared" si="0"/>
        <v>3</v>
      </c>
      <c r="C42" s="19" t="str">
        <f t="shared" si="1"/>
        <v>34</v>
      </c>
      <c r="D42" s="36" t="str">
        <f t="shared" si="2"/>
        <v>349</v>
      </c>
      <c r="E42" s="37" t="s">
        <v>59</v>
      </c>
      <c r="F42" s="38">
        <v>27250</v>
      </c>
      <c r="G42" s="38">
        <v>0</v>
      </c>
      <c r="H42" s="38">
        <v>27250</v>
      </c>
      <c r="I42" s="38">
        <v>7390</v>
      </c>
      <c r="J42" s="11">
        <f t="shared" si="3"/>
        <v>0.27119266055045871</v>
      </c>
      <c r="K42" s="38">
        <v>2575</v>
      </c>
      <c r="L42" s="38">
        <v>0</v>
      </c>
      <c r="M42" s="38">
        <v>2575</v>
      </c>
      <c r="N42" s="11">
        <f t="shared" si="4"/>
        <v>0.34844384303112313</v>
      </c>
      <c r="O42" s="38">
        <v>4815</v>
      </c>
      <c r="P42" s="12">
        <f t="shared" si="5"/>
        <v>-19860</v>
      </c>
    </row>
    <row r="43" spans="1:16" s="39" customFormat="1" x14ac:dyDescent="0.2">
      <c r="A43" s="35">
        <v>34902</v>
      </c>
      <c r="B43" s="19" t="str">
        <f t="shared" si="0"/>
        <v>3</v>
      </c>
      <c r="C43" s="19" t="str">
        <f t="shared" si="1"/>
        <v>34</v>
      </c>
      <c r="D43" s="36" t="str">
        <f t="shared" si="2"/>
        <v>349</v>
      </c>
      <c r="E43" s="37" t="s">
        <v>60</v>
      </c>
      <c r="F43" s="38">
        <v>35100</v>
      </c>
      <c r="G43" s="38">
        <v>0</v>
      </c>
      <c r="H43" s="38">
        <v>35100</v>
      </c>
      <c r="I43" s="38">
        <v>6590.02</v>
      </c>
      <c r="J43" s="11">
        <f t="shared" si="3"/>
        <v>0.18774985754985757</v>
      </c>
      <c r="K43" s="38">
        <v>1254.0999999999999</v>
      </c>
      <c r="L43" s="38">
        <v>0</v>
      </c>
      <c r="M43" s="38">
        <v>1254.0999999999999</v>
      </c>
      <c r="N43" s="11">
        <f t="shared" si="4"/>
        <v>0.19030291258600124</v>
      </c>
      <c r="O43" s="38">
        <v>5335.92</v>
      </c>
      <c r="P43" s="12">
        <f t="shared" si="5"/>
        <v>-28509.98</v>
      </c>
    </row>
    <row r="44" spans="1:16" s="39" customFormat="1" x14ac:dyDescent="0.2">
      <c r="A44" s="35">
        <v>34903</v>
      </c>
      <c r="B44" s="19" t="str">
        <f t="shared" si="0"/>
        <v>3</v>
      </c>
      <c r="C44" s="19" t="str">
        <f t="shared" si="1"/>
        <v>34</v>
      </c>
      <c r="D44" s="36" t="str">
        <f t="shared" si="2"/>
        <v>349</v>
      </c>
      <c r="E44" s="37" t="s">
        <v>61</v>
      </c>
      <c r="F44" s="38">
        <v>18000</v>
      </c>
      <c r="G44" s="38">
        <v>0</v>
      </c>
      <c r="H44" s="38">
        <v>18000</v>
      </c>
      <c r="I44" s="38">
        <v>4875.8599999999997</v>
      </c>
      <c r="J44" s="11">
        <f t="shared" si="3"/>
        <v>0.27088111111111107</v>
      </c>
      <c r="K44" s="38">
        <v>991.7</v>
      </c>
      <c r="L44" s="38">
        <v>0</v>
      </c>
      <c r="M44" s="38">
        <v>991.7</v>
      </c>
      <c r="N44" s="11">
        <f t="shared" si="4"/>
        <v>0.20338976098575434</v>
      </c>
      <c r="O44" s="38">
        <v>3884.16</v>
      </c>
      <c r="P44" s="12">
        <f t="shared" si="5"/>
        <v>-13124.14</v>
      </c>
    </row>
    <row r="45" spans="1:16" s="39" customFormat="1" x14ac:dyDescent="0.2">
      <c r="A45" s="35">
        <v>34906</v>
      </c>
      <c r="B45" s="19" t="str">
        <f t="shared" si="0"/>
        <v>3</v>
      </c>
      <c r="C45" s="19" t="str">
        <f t="shared" si="1"/>
        <v>34</v>
      </c>
      <c r="D45" s="36" t="str">
        <f t="shared" si="2"/>
        <v>349</v>
      </c>
      <c r="E45" s="37" t="s">
        <v>62</v>
      </c>
      <c r="F45" s="38">
        <v>0</v>
      </c>
      <c r="G45" s="38">
        <v>0</v>
      </c>
      <c r="H45" s="38">
        <v>0</v>
      </c>
      <c r="I45" s="38">
        <v>253.62</v>
      </c>
      <c r="J45" s="11" t="str">
        <f t="shared" si="3"/>
        <v xml:space="preserve"> </v>
      </c>
      <c r="K45" s="38">
        <v>126.81</v>
      </c>
      <c r="L45" s="38">
        <v>0</v>
      </c>
      <c r="M45" s="38">
        <v>126.81</v>
      </c>
      <c r="N45" s="11">
        <f t="shared" si="4"/>
        <v>0.5</v>
      </c>
      <c r="O45" s="38">
        <v>126.81</v>
      </c>
      <c r="P45" s="12">
        <f t="shared" si="5"/>
        <v>253.62</v>
      </c>
    </row>
    <row r="46" spans="1:16" s="39" customFormat="1" x14ac:dyDescent="0.2">
      <c r="A46" s="35">
        <v>34907</v>
      </c>
      <c r="B46" s="19" t="str">
        <f t="shared" si="0"/>
        <v>3</v>
      </c>
      <c r="C46" s="19" t="str">
        <f t="shared" si="1"/>
        <v>34</v>
      </c>
      <c r="D46" s="36" t="str">
        <f t="shared" si="2"/>
        <v>349</v>
      </c>
      <c r="E46" s="37" t="s">
        <v>63</v>
      </c>
      <c r="F46" s="38">
        <v>3671311</v>
      </c>
      <c r="G46" s="38">
        <v>0</v>
      </c>
      <c r="H46" s="38">
        <v>3671311</v>
      </c>
      <c r="I46" s="38">
        <v>576778.56999999995</v>
      </c>
      <c r="J46" s="11">
        <f t="shared" si="3"/>
        <v>0.1571042524046587</v>
      </c>
      <c r="K46" s="38">
        <v>581360.91</v>
      </c>
      <c r="L46" s="38">
        <v>4582.34</v>
      </c>
      <c r="M46" s="38">
        <v>576778.56999999995</v>
      </c>
      <c r="N46" s="11">
        <f t="shared" si="4"/>
        <v>1</v>
      </c>
      <c r="O46" s="38">
        <v>0</v>
      </c>
      <c r="P46" s="12">
        <f t="shared" si="5"/>
        <v>-3094532.43</v>
      </c>
    </row>
    <row r="47" spans="1:16" s="39" customFormat="1" x14ac:dyDescent="0.2">
      <c r="A47" s="35">
        <v>34908</v>
      </c>
      <c r="B47" s="19" t="str">
        <f t="shared" si="0"/>
        <v>3</v>
      </c>
      <c r="C47" s="19" t="str">
        <f t="shared" si="1"/>
        <v>34</v>
      </c>
      <c r="D47" s="36" t="str">
        <f t="shared" si="2"/>
        <v>349</v>
      </c>
      <c r="E47" s="37" t="s">
        <v>64</v>
      </c>
      <c r="F47" s="38">
        <v>248160</v>
      </c>
      <c r="G47" s="38">
        <v>0</v>
      </c>
      <c r="H47" s="38">
        <v>248160</v>
      </c>
      <c r="I47" s="38">
        <v>49379.05</v>
      </c>
      <c r="J47" s="11">
        <f t="shared" si="3"/>
        <v>0.19898069793681497</v>
      </c>
      <c r="K47" s="38">
        <v>24721.11</v>
      </c>
      <c r="L47" s="38">
        <v>0</v>
      </c>
      <c r="M47" s="38">
        <v>24721.11</v>
      </c>
      <c r="N47" s="11">
        <f t="shared" si="4"/>
        <v>0.50063964373555181</v>
      </c>
      <c r="O47" s="38">
        <v>24657.94</v>
      </c>
      <c r="P47" s="12">
        <f t="shared" si="5"/>
        <v>-198780.95</v>
      </c>
    </row>
    <row r="48" spans="1:16" s="39" customFormat="1" x14ac:dyDescent="0.2">
      <c r="A48" s="35">
        <v>34909</v>
      </c>
      <c r="B48" s="19" t="str">
        <f t="shared" si="0"/>
        <v>3</v>
      </c>
      <c r="C48" s="19" t="str">
        <f t="shared" si="1"/>
        <v>34</v>
      </c>
      <c r="D48" s="36" t="str">
        <f t="shared" si="2"/>
        <v>349</v>
      </c>
      <c r="E48" s="37" t="s">
        <v>65</v>
      </c>
      <c r="F48" s="38">
        <v>160000</v>
      </c>
      <c r="G48" s="38">
        <v>0</v>
      </c>
      <c r="H48" s="38">
        <v>160000</v>
      </c>
      <c r="I48" s="38">
        <v>90024.69</v>
      </c>
      <c r="J48" s="11">
        <f t="shared" si="3"/>
        <v>0.56265431249999998</v>
      </c>
      <c r="K48" s="38">
        <v>90024.69</v>
      </c>
      <c r="L48" s="38">
        <v>0</v>
      </c>
      <c r="M48" s="38">
        <v>90024.69</v>
      </c>
      <c r="N48" s="11">
        <f t="shared" si="4"/>
        <v>1</v>
      </c>
      <c r="O48" s="38">
        <v>0</v>
      </c>
      <c r="P48" s="12">
        <f t="shared" si="5"/>
        <v>-69975.31</v>
      </c>
    </row>
    <row r="49" spans="1:16" s="39" customFormat="1" x14ac:dyDescent="0.2">
      <c r="A49" s="35">
        <v>35100</v>
      </c>
      <c r="B49" s="19" t="str">
        <f t="shared" si="0"/>
        <v>3</v>
      </c>
      <c r="C49" s="19" t="str">
        <f t="shared" si="1"/>
        <v>35</v>
      </c>
      <c r="D49" s="36" t="str">
        <f t="shared" si="2"/>
        <v>351</v>
      </c>
      <c r="E49" s="37" t="s">
        <v>66</v>
      </c>
      <c r="F49" s="38">
        <v>1384000</v>
      </c>
      <c r="G49" s="38">
        <v>0</v>
      </c>
      <c r="H49" s="38">
        <v>1384000</v>
      </c>
      <c r="I49" s="38">
        <v>0</v>
      </c>
      <c r="J49" s="11">
        <f t="shared" si="3"/>
        <v>0</v>
      </c>
      <c r="K49" s="38">
        <v>0</v>
      </c>
      <c r="L49" s="38">
        <v>0</v>
      </c>
      <c r="M49" s="38">
        <v>0</v>
      </c>
      <c r="N49" s="11" t="str">
        <f t="shared" si="4"/>
        <v xml:space="preserve"> </v>
      </c>
      <c r="O49" s="38">
        <v>0</v>
      </c>
      <c r="P49" s="12">
        <f t="shared" ref="P49:P113" si="6">I49-H49</f>
        <v>-1384000</v>
      </c>
    </row>
    <row r="50" spans="1:16" s="39" customFormat="1" x14ac:dyDescent="0.2">
      <c r="A50" s="35">
        <v>36001</v>
      </c>
      <c r="B50" s="19" t="str">
        <f t="shared" si="0"/>
        <v>3</v>
      </c>
      <c r="C50" s="19" t="str">
        <f t="shared" si="1"/>
        <v>36</v>
      </c>
      <c r="D50" s="36" t="str">
        <f t="shared" si="2"/>
        <v>360</v>
      </c>
      <c r="E50" s="37" t="s">
        <v>67</v>
      </c>
      <c r="F50" s="38">
        <v>435300</v>
      </c>
      <c r="G50" s="38">
        <v>0</v>
      </c>
      <c r="H50" s="38">
        <v>435300</v>
      </c>
      <c r="I50" s="38">
        <v>113595.22</v>
      </c>
      <c r="J50" s="11">
        <f t="shared" si="3"/>
        <v>0.26095846542614287</v>
      </c>
      <c r="K50" s="38">
        <v>61727.45</v>
      </c>
      <c r="L50" s="38">
        <v>0</v>
      </c>
      <c r="M50" s="38">
        <v>61727.45</v>
      </c>
      <c r="N50" s="11">
        <f t="shared" si="4"/>
        <v>0.54339830496388841</v>
      </c>
      <c r="O50" s="38">
        <v>51867.77</v>
      </c>
      <c r="P50" s="12">
        <f t="shared" si="6"/>
        <v>-321704.78000000003</v>
      </c>
    </row>
    <row r="51" spans="1:16" s="39" customFormat="1" x14ac:dyDescent="0.2">
      <c r="A51" s="35">
        <v>36002</v>
      </c>
      <c r="B51" s="19" t="str">
        <f t="shared" si="0"/>
        <v>3</v>
      </c>
      <c r="C51" s="19" t="str">
        <f t="shared" si="1"/>
        <v>36</v>
      </c>
      <c r="D51" s="36" t="str">
        <f t="shared" si="2"/>
        <v>360</v>
      </c>
      <c r="E51" s="37" t="s">
        <v>68</v>
      </c>
      <c r="F51" s="38">
        <v>221576</v>
      </c>
      <c r="G51" s="38">
        <v>0</v>
      </c>
      <c r="H51" s="38">
        <v>221576</v>
      </c>
      <c r="I51" s="38">
        <v>36546.19</v>
      </c>
      <c r="J51" s="11">
        <f t="shared" si="3"/>
        <v>0.16493749323031376</v>
      </c>
      <c r="K51" s="38">
        <v>0</v>
      </c>
      <c r="L51" s="38">
        <v>0</v>
      </c>
      <c r="M51" s="38">
        <v>0</v>
      </c>
      <c r="N51" s="11">
        <f t="shared" si="4"/>
        <v>0</v>
      </c>
      <c r="O51" s="38">
        <v>36546.19</v>
      </c>
      <c r="P51" s="12">
        <f t="shared" si="6"/>
        <v>-185029.81</v>
      </c>
    </row>
    <row r="52" spans="1:16" s="39" customFormat="1" x14ac:dyDescent="0.2">
      <c r="A52" s="35">
        <v>36003</v>
      </c>
      <c r="B52" s="19" t="str">
        <f t="shared" si="0"/>
        <v>3</v>
      </c>
      <c r="C52" s="19" t="str">
        <f t="shared" si="1"/>
        <v>36</v>
      </c>
      <c r="D52" s="36" t="str">
        <f t="shared" si="2"/>
        <v>360</v>
      </c>
      <c r="E52" s="37" t="s">
        <v>69</v>
      </c>
      <c r="F52" s="38">
        <v>242210</v>
      </c>
      <c r="G52" s="38">
        <v>0</v>
      </c>
      <c r="H52" s="38">
        <v>242210</v>
      </c>
      <c r="I52" s="38">
        <v>42123.9</v>
      </c>
      <c r="J52" s="11">
        <f t="shared" si="3"/>
        <v>0.17391478469097066</v>
      </c>
      <c r="K52" s="38">
        <v>42123.9</v>
      </c>
      <c r="L52" s="38">
        <v>0</v>
      </c>
      <c r="M52" s="38">
        <v>42123.9</v>
      </c>
      <c r="N52" s="11">
        <f t="shared" si="4"/>
        <v>1</v>
      </c>
      <c r="O52" s="38">
        <v>0</v>
      </c>
      <c r="P52" s="12">
        <f t="shared" si="6"/>
        <v>-200086.1</v>
      </c>
    </row>
    <row r="53" spans="1:16" s="39" customFormat="1" x14ac:dyDescent="0.2">
      <c r="A53" s="35">
        <v>36005</v>
      </c>
      <c r="B53" s="19" t="str">
        <f t="shared" si="0"/>
        <v>3</v>
      </c>
      <c r="C53" s="19" t="str">
        <f t="shared" si="1"/>
        <v>36</v>
      </c>
      <c r="D53" s="36" t="str">
        <f t="shared" si="2"/>
        <v>360</v>
      </c>
      <c r="E53" s="37" t="s">
        <v>70</v>
      </c>
      <c r="F53" s="38">
        <v>170000</v>
      </c>
      <c r="G53" s="38">
        <v>0</v>
      </c>
      <c r="H53" s="38">
        <v>170000</v>
      </c>
      <c r="I53" s="38">
        <v>16514.490000000002</v>
      </c>
      <c r="J53" s="11">
        <f t="shared" si="3"/>
        <v>9.7144058823529417E-2</v>
      </c>
      <c r="K53" s="38">
        <v>8583.44</v>
      </c>
      <c r="L53" s="38">
        <v>0</v>
      </c>
      <c r="M53" s="38">
        <v>8583.44</v>
      </c>
      <c r="N53" s="11">
        <f t="shared" si="4"/>
        <v>0.51975204804992459</v>
      </c>
      <c r="O53" s="38">
        <v>7931.05</v>
      </c>
      <c r="P53" s="12">
        <f t="shared" si="6"/>
        <v>-153485.51</v>
      </c>
    </row>
    <row r="54" spans="1:16" s="39" customFormat="1" x14ac:dyDescent="0.2">
      <c r="A54" s="35">
        <v>36006</v>
      </c>
      <c r="B54" s="19" t="str">
        <f t="shared" ref="B54:B56" si="7">LEFT(A54,1)</f>
        <v>3</v>
      </c>
      <c r="C54" s="19" t="str">
        <f t="shared" ref="C54:C56" si="8">LEFT(A54,2)</f>
        <v>36</v>
      </c>
      <c r="D54" s="36" t="str">
        <f t="shared" ref="D54:D112" si="9">LEFT(A54,3)</f>
        <v>360</v>
      </c>
      <c r="E54" s="37" t="s">
        <v>71</v>
      </c>
      <c r="F54" s="38">
        <v>173956</v>
      </c>
      <c r="G54" s="38">
        <v>0</v>
      </c>
      <c r="H54" s="38">
        <v>173956</v>
      </c>
      <c r="I54" s="38">
        <v>0</v>
      </c>
      <c r="J54" s="11">
        <f t="shared" si="3"/>
        <v>0</v>
      </c>
      <c r="K54" s="38">
        <v>0</v>
      </c>
      <c r="L54" s="38">
        <v>0</v>
      </c>
      <c r="M54" s="38">
        <v>0</v>
      </c>
      <c r="N54" s="11" t="str">
        <f t="shared" si="4"/>
        <v xml:space="preserve"> </v>
      </c>
      <c r="O54" s="38">
        <v>0</v>
      </c>
      <c r="P54" s="12">
        <f t="shared" si="6"/>
        <v>-173956</v>
      </c>
    </row>
    <row r="55" spans="1:16" s="39" customFormat="1" x14ac:dyDescent="0.2">
      <c r="A55" s="35">
        <v>38900</v>
      </c>
      <c r="B55" s="19" t="str">
        <f t="shared" si="7"/>
        <v>3</v>
      </c>
      <c r="C55" s="19" t="str">
        <f t="shared" si="8"/>
        <v>38</v>
      </c>
      <c r="D55" s="36" t="str">
        <f t="shared" si="9"/>
        <v>389</v>
      </c>
      <c r="E55" s="37" t="s">
        <v>72</v>
      </c>
      <c r="F55" s="38">
        <v>600000</v>
      </c>
      <c r="G55" s="38">
        <v>0</v>
      </c>
      <c r="H55" s="38">
        <v>600000</v>
      </c>
      <c r="I55" s="38">
        <v>96412.3</v>
      </c>
      <c r="J55" s="11">
        <f t="shared" si="3"/>
        <v>0.16068716666666666</v>
      </c>
      <c r="K55" s="38">
        <v>56412.31</v>
      </c>
      <c r="L55" s="38">
        <v>0</v>
      </c>
      <c r="M55" s="38">
        <v>56412.31</v>
      </c>
      <c r="N55" s="11">
        <f t="shared" si="4"/>
        <v>0.58511528093407161</v>
      </c>
      <c r="O55" s="38">
        <v>39999.99</v>
      </c>
      <c r="P55" s="12">
        <f t="shared" si="6"/>
        <v>-503587.7</v>
      </c>
    </row>
    <row r="56" spans="1:16" s="39" customFormat="1" x14ac:dyDescent="0.2">
      <c r="A56" s="35">
        <v>39101</v>
      </c>
      <c r="B56" s="19" t="str">
        <f t="shared" si="7"/>
        <v>3</v>
      </c>
      <c r="C56" s="19" t="str">
        <f t="shared" si="8"/>
        <v>39</v>
      </c>
      <c r="D56" s="36" t="str">
        <f t="shared" si="9"/>
        <v>391</v>
      </c>
      <c r="E56" s="37" t="s">
        <v>73</v>
      </c>
      <c r="F56" s="38">
        <v>150000</v>
      </c>
      <c r="G56" s="38">
        <v>0</v>
      </c>
      <c r="H56" s="38">
        <v>150000</v>
      </c>
      <c r="I56" s="38">
        <v>29351.32</v>
      </c>
      <c r="J56" s="11">
        <f t="shared" si="3"/>
        <v>0.19567546666666666</v>
      </c>
      <c r="K56" s="38">
        <v>5389.5</v>
      </c>
      <c r="L56" s="38">
        <v>380.68</v>
      </c>
      <c r="M56" s="38">
        <v>5008.82</v>
      </c>
      <c r="N56" s="11">
        <f t="shared" si="4"/>
        <v>0.17065058743524991</v>
      </c>
      <c r="O56" s="38">
        <v>24342.5</v>
      </c>
      <c r="P56" s="12">
        <f t="shared" si="6"/>
        <v>-120648.68</v>
      </c>
    </row>
    <row r="57" spans="1:16" s="39" customFormat="1" x14ac:dyDescent="0.2">
      <c r="A57" s="35">
        <v>39102</v>
      </c>
      <c r="B57" s="19" t="str">
        <f t="shared" ref="B57:B66" si="10">LEFT(A57,1)</f>
        <v>3</v>
      </c>
      <c r="C57" s="19" t="str">
        <f t="shared" ref="C57:C66" si="11">LEFT(A57,2)</f>
        <v>39</v>
      </c>
      <c r="D57" s="36" t="str">
        <f t="shared" si="9"/>
        <v>391</v>
      </c>
      <c r="E57" s="37" t="s">
        <v>74</v>
      </c>
      <c r="F57" s="38">
        <v>50000</v>
      </c>
      <c r="G57" s="38">
        <v>0</v>
      </c>
      <c r="H57" s="38">
        <v>50000</v>
      </c>
      <c r="I57" s="38">
        <v>9448.77</v>
      </c>
      <c r="J57" s="11">
        <f t="shared" si="3"/>
        <v>0.18897540000000002</v>
      </c>
      <c r="K57" s="38">
        <v>648.27</v>
      </c>
      <c r="L57" s="38">
        <v>0</v>
      </c>
      <c r="M57" s="38">
        <v>648.27</v>
      </c>
      <c r="N57" s="11">
        <f t="shared" si="4"/>
        <v>6.8608930051213005E-2</v>
      </c>
      <c r="O57" s="38">
        <v>8800.5</v>
      </c>
      <c r="P57" s="12">
        <f t="shared" si="6"/>
        <v>-40551.229999999996</v>
      </c>
    </row>
    <row r="58" spans="1:16" s="39" customFormat="1" x14ac:dyDescent="0.2">
      <c r="A58" s="35">
        <v>39103</v>
      </c>
      <c r="B58" s="19" t="str">
        <f t="shared" si="10"/>
        <v>3</v>
      </c>
      <c r="C58" s="19" t="str">
        <f t="shared" si="11"/>
        <v>39</v>
      </c>
      <c r="D58" s="36" t="str">
        <f t="shared" si="9"/>
        <v>391</v>
      </c>
      <c r="E58" s="37" t="s">
        <v>75</v>
      </c>
      <c r="F58" s="38">
        <v>200000</v>
      </c>
      <c r="G58" s="38">
        <v>0</v>
      </c>
      <c r="H58" s="38">
        <v>200000</v>
      </c>
      <c r="I58" s="38">
        <v>37829.75</v>
      </c>
      <c r="J58" s="11">
        <f t="shared" si="3"/>
        <v>0.18914875</v>
      </c>
      <c r="K58" s="38">
        <v>1000</v>
      </c>
      <c r="L58" s="38">
        <v>0</v>
      </c>
      <c r="M58" s="38">
        <v>1000</v>
      </c>
      <c r="N58" s="11">
        <f t="shared" si="4"/>
        <v>2.6434221743469096E-2</v>
      </c>
      <c r="O58" s="38">
        <v>36829.75</v>
      </c>
      <c r="P58" s="12">
        <f t="shared" si="6"/>
        <v>-162170.25</v>
      </c>
    </row>
    <row r="59" spans="1:16" s="39" customFormat="1" x14ac:dyDescent="0.2">
      <c r="A59" s="35">
        <v>39105</v>
      </c>
      <c r="B59" s="19" t="str">
        <f t="shared" si="10"/>
        <v>3</v>
      </c>
      <c r="C59" s="19" t="str">
        <f t="shared" si="11"/>
        <v>39</v>
      </c>
      <c r="D59" s="36" t="str">
        <f t="shared" si="9"/>
        <v>391</v>
      </c>
      <c r="E59" s="37" t="s">
        <v>76</v>
      </c>
      <c r="F59" s="38">
        <v>110000</v>
      </c>
      <c r="G59" s="38">
        <v>0</v>
      </c>
      <c r="H59" s="38">
        <v>110000</v>
      </c>
      <c r="I59" s="38">
        <v>21603</v>
      </c>
      <c r="J59" s="11">
        <f t="shared" si="3"/>
        <v>0.19639090909090909</v>
      </c>
      <c r="K59" s="38">
        <v>0</v>
      </c>
      <c r="L59" s="38">
        <v>0</v>
      </c>
      <c r="M59" s="38">
        <v>0</v>
      </c>
      <c r="N59" s="11">
        <f t="shared" si="4"/>
        <v>0</v>
      </c>
      <c r="O59" s="38">
        <v>21603</v>
      </c>
      <c r="P59" s="12">
        <f t="shared" si="6"/>
        <v>-88397</v>
      </c>
    </row>
    <row r="60" spans="1:16" s="39" customFormat="1" x14ac:dyDescent="0.2">
      <c r="A60" s="35">
        <v>39106</v>
      </c>
      <c r="B60" s="19" t="str">
        <f t="shared" si="10"/>
        <v>3</v>
      </c>
      <c r="C60" s="19" t="str">
        <f t="shared" si="11"/>
        <v>39</v>
      </c>
      <c r="D60" s="36" t="str">
        <f t="shared" si="9"/>
        <v>391</v>
      </c>
      <c r="E60" s="37" t="s">
        <v>133</v>
      </c>
      <c r="F60" s="38">
        <v>0</v>
      </c>
      <c r="G60" s="38">
        <v>0</v>
      </c>
      <c r="H60" s="38">
        <v>0</v>
      </c>
      <c r="I60" s="38">
        <v>-201.64</v>
      </c>
      <c r="J60" s="11" t="str">
        <f t="shared" si="3"/>
        <v xml:space="preserve"> </v>
      </c>
      <c r="K60" s="38">
        <v>0</v>
      </c>
      <c r="L60" s="38">
        <v>201.64</v>
      </c>
      <c r="M60" s="38">
        <v>-201.64</v>
      </c>
      <c r="N60" s="11">
        <f t="shared" si="4"/>
        <v>1</v>
      </c>
      <c r="O60" s="38">
        <v>0</v>
      </c>
      <c r="P60" s="12">
        <f t="shared" si="6"/>
        <v>-201.64</v>
      </c>
    </row>
    <row r="61" spans="1:16" s="39" customFormat="1" x14ac:dyDescent="0.2">
      <c r="A61" s="35">
        <v>39110</v>
      </c>
      <c r="B61" s="19" t="str">
        <f t="shared" si="10"/>
        <v>3</v>
      </c>
      <c r="C61" s="19" t="str">
        <f t="shared" si="11"/>
        <v>39</v>
      </c>
      <c r="D61" s="36" t="str">
        <f t="shared" si="9"/>
        <v>391</v>
      </c>
      <c r="E61" s="37" t="s">
        <v>77</v>
      </c>
      <c r="F61" s="38">
        <v>200000</v>
      </c>
      <c r="G61" s="38">
        <v>0</v>
      </c>
      <c r="H61" s="38">
        <v>200000</v>
      </c>
      <c r="I61" s="38">
        <v>41495.03</v>
      </c>
      <c r="J61" s="11">
        <f t="shared" si="3"/>
        <v>0.20747515</v>
      </c>
      <c r="K61" s="38">
        <v>0</v>
      </c>
      <c r="L61" s="38">
        <v>0</v>
      </c>
      <c r="M61" s="38">
        <v>0</v>
      </c>
      <c r="N61" s="11">
        <f t="shared" si="4"/>
        <v>0</v>
      </c>
      <c r="O61" s="38">
        <v>41495.03</v>
      </c>
      <c r="P61" s="12">
        <f t="shared" si="6"/>
        <v>-158504.97</v>
      </c>
    </row>
    <row r="62" spans="1:16" s="39" customFormat="1" x14ac:dyDescent="0.2">
      <c r="A62" s="35">
        <v>39120</v>
      </c>
      <c r="B62" s="19" t="str">
        <f t="shared" si="10"/>
        <v>3</v>
      </c>
      <c r="C62" s="19" t="str">
        <f t="shared" si="11"/>
        <v>39</v>
      </c>
      <c r="D62" s="36" t="str">
        <f t="shared" si="9"/>
        <v>391</v>
      </c>
      <c r="E62" s="37" t="s">
        <v>78</v>
      </c>
      <c r="F62" s="38">
        <v>5000000</v>
      </c>
      <c r="G62" s="38">
        <v>0</v>
      </c>
      <c r="H62" s="38">
        <v>5000000</v>
      </c>
      <c r="I62" s="38">
        <v>308665.78000000003</v>
      </c>
      <c r="J62" s="11">
        <f t="shared" si="3"/>
        <v>6.1733156000000004E-2</v>
      </c>
      <c r="K62" s="38">
        <v>317680</v>
      </c>
      <c r="L62" s="38">
        <v>9014.2199999999993</v>
      </c>
      <c r="M62" s="38">
        <v>308665.78000000003</v>
      </c>
      <c r="N62" s="11">
        <f t="shared" si="4"/>
        <v>1</v>
      </c>
      <c r="O62" s="38">
        <v>0</v>
      </c>
      <c r="P62" s="12">
        <f t="shared" si="6"/>
        <v>-4691334.22</v>
      </c>
    </row>
    <row r="63" spans="1:16" s="39" customFormat="1" x14ac:dyDescent="0.2">
      <c r="A63" s="35">
        <v>39200</v>
      </c>
      <c r="B63" s="19" t="str">
        <f t="shared" si="10"/>
        <v>3</v>
      </c>
      <c r="C63" s="19" t="str">
        <f t="shared" si="11"/>
        <v>39</v>
      </c>
      <c r="D63" s="36" t="str">
        <f t="shared" si="9"/>
        <v>392</v>
      </c>
      <c r="E63" s="37" t="s">
        <v>79</v>
      </c>
      <c r="F63" s="38">
        <v>25000</v>
      </c>
      <c r="G63" s="38">
        <v>0</v>
      </c>
      <c r="H63" s="38">
        <v>25000</v>
      </c>
      <c r="I63" s="38">
        <v>771.11</v>
      </c>
      <c r="J63" s="11">
        <f t="shared" si="3"/>
        <v>3.0844400000000001E-2</v>
      </c>
      <c r="K63" s="38">
        <v>775.3</v>
      </c>
      <c r="L63" s="38">
        <v>18.079999999999998</v>
      </c>
      <c r="M63" s="38">
        <v>757.22</v>
      </c>
      <c r="N63" s="11">
        <f t="shared" si="4"/>
        <v>0.98198700574496511</v>
      </c>
      <c r="O63" s="38">
        <v>13.89</v>
      </c>
      <c r="P63" s="12">
        <f t="shared" si="6"/>
        <v>-24228.89</v>
      </c>
    </row>
    <row r="64" spans="1:16" s="39" customFormat="1" x14ac:dyDescent="0.2">
      <c r="A64" s="35">
        <v>39210</v>
      </c>
      <c r="B64" s="19" t="str">
        <f t="shared" si="10"/>
        <v>3</v>
      </c>
      <c r="C64" s="19" t="str">
        <f t="shared" si="11"/>
        <v>39</v>
      </c>
      <c r="D64" s="36" t="str">
        <f t="shared" si="9"/>
        <v>392</v>
      </c>
      <c r="E64" s="37" t="s">
        <v>80</v>
      </c>
      <c r="F64" s="38">
        <v>185000</v>
      </c>
      <c r="G64" s="38">
        <v>0</v>
      </c>
      <c r="H64" s="38">
        <v>185000</v>
      </c>
      <c r="I64" s="38">
        <v>4594.82</v>
      </c>
      <c r="J64" s="11">
        <f t="shared" si="3"/>
        <v>2.4836864864864864E-2</v>
      </c>
      <c r="K64" s="38">
        <v>4759.91</v>
      </c>
      <c r="L64" s="38">
        <v>165.09</v>
      </c>
      <c r="M64" s="38">
        <v>4594.82</v>
      </c>
      <c r="N64" s="11">
        <f t="shared" si="4"/>
        <v>1</v>
      </c>
      <c r="O64" s="38">
        <v>0</v>
      </c>
      <c r="P64" s="12">
        <f t="shared" si="6"/>
        <v>-180405.18</v>
      </c>
    </row>
    <row r="65" spans="1:16" s="39" customFormat="1" x14ac:dyDescent="0.2">
      <c r="A65" s="35">
        <v>39211</v>
      </c>
      <c r="B65" s="19" t="str">
        <f t="shared" si="10"/>
        <v>3</v>
      </c>
      <c r="C65" s="19" t="str">
        <f t="shared" si="11"/>
        <v>39</v>
      </c>
      <c r="D65" s="36" t="str">
        <f t="shared" si="9"/>
        <v>392</v>
      </c>
      <c r="E65" s="37" t="s">
        <v>81</v>
      </c>
      <c r="F65" s="38">
        <v>1200000</v>
      </c>
      <c r="G65" s="38">
        <v>0</v>
      </c>
      <c r="H65" s="38">
        <v>1200000</v>
      </c>
      <c r="I65" s="38">
        <v>46173.2</v>
      </c>
      <c r="J65" s="11">
        <f t="shared" si="3"/>
        <v>3.8477666666666667E-2</v>
      </c>
      <c r="K65" s="38">
        <v>50075.92</v>
      </c>
      <c r="L65" s="38">
        <v>3902.72</v>
      </c>
      <c r="M65" s="38">
        <v>46173.2</v>
      </c>
      <c r="N65" s="11">
        <f t="shared" si="4"/>
        <v>1</v>
      </c>
      <c r="O65" s="38">
        <v>0</v>
      </c>
      <c r="P65" s="12">
        <f t="shared" si="6"/>
        <v>-1153826.8</v>
      </c>
    </row>
    <row r="66" spans="1:16" s="39" customFormat="1" x14ac:dyDescent="0.2">
      <c r="A66" s="35">
        <v>39300</v>
      </c>
      <c r="B66" s="19" t="str">
        <f t="shared" si="10"/>
        <v>3</v>
      </c>
      <c r="C66" s="19" t="str">
        <f t="shared" si="11"/>
        <v>39</v>
      </c>
      <c r="D66" s="36" t="str">
        <f t="shared" si="9"/>
        <v>393</v>
      </c>
      <c r="E66" s="37" t="s">
        <v>82</v>
      </c>
      <c r="F66" s="38">
        <v>500000</v>
      </c>
      <c r="G66" s="38">
        <v>0</v>
      </c>
      <c r="H66" s="38">
        <v>500000</v>
      </c>
      <c r="I66" s="38">
        <v>25440.7</v>
      </c>
      <c r="J66" s="11">
        <f t="shared" si="3"/>
        <v>5.08814E-2</v>
      </c>
      <c r="K66" s="38">
        <v>21028.82</v>
      </c>
      <c r="L66" s="38">
        <v>559.95000000000005</v>
      </c>
      <c r="M66" s="38">
        <v>20468.87</v>
      </c>
      <c r="N66" s="11">
        <f t="shared" si="4"/>
        <v>0.80457180816565577</v>
      </c>
      <c r="O66" s="38">
        <v>4971.83</v>
      </c>
      <c r="P66" s="12">
        <f t="shared" si="6"/>
        <v>-474559.3</v>
      </c>
    </row>
    <row r="67" spans="1:16" s="39" customFormat="1" x14ac:dyDescent="0.2">
      <c r="A67" s="35">
        <v>39610</v>
      </c>
      <c r="B67" s="19" t="str">
        <f t="shared" ref="B67" si="12">LEFT(A67,1)</f>
        <v>3</v>
      </c>
      <c r="C67" s="19" t="str">
        <f t="shared" ref="C67" si="13">LEFT(A67,2)</f>
        <v>39</v>
      </c>
      <c r="D67" s="36" t="str">
        <f t="shared" si="9"/>
        <v>396</v>
      </c>
      <c r="E67" s="37" t="s">
        <v>83</v>
      </c>
      <c r="F67" s="38">
        <v>1408000</v>
      </c>
      <c r="G67" s="38">
        <v>0</v>
      </c>
      <c r="H67" s="38">
        <v>1408000</v>
      </c>
      <c r="I67" s="38">
        <v>805067.87</v>
      </c>
      <c r="J67" s="11">
        <f t="shared" si="3"/>
        <v>0.57178115767045457</v>
      </c>
      <c r="K67" s="38">
        <v>805067.87</v>
      </c>
      <c r="L67" s="38">
        <v>0</v>
      </c>
      <c r="M67" s="38">
        <v>805067.87</v>
      </c>
      <c r="N67" s="11">
        <f t="shared" si="4"/>
        <v>1</v>
      </c>
      <c r="O67" s="38">
        <v>0</v>
      </c>
      <c r="P67" s="12">
        <f t="shared" si="6"/>
        <v>-602932.13</v>
      </c>
    </row>
    <row r="68" spans="1:16" s="39" customFormat="1" x14ac:dyDescent="0.2">
      <c r="A68" s="35">
        <v>39700</v>
      </c>
      <c r="B68" s="19" t="str">
        <f t="shared" ref="B68:B127" si="14">LEFT(A68,1)</f>
        <v>3</v>
      </c>
      <c r="C68" s="19" t="str">
        <f t="shared" ref="C68:C127" si="15">LEFT(A68,2)</f>
        <v>39</v>
      </c>
      <c r="D68" s="36" t="str">
        <f t="shared" si="9"/>
        <v>397</v>
      </c>
      <c r="E68" s="37" t="s">
        <v>164</v>
      </c>
      <c r="F68" s="38">
        <v>0</v>
      </c>
      <c r="G68" s="38">
        <v>0</v>
      </c>
      <c r="H68" s="38">
        <v>0</v>
      </c>
      <c r="I68" s="38">
        <v>5654.75</v>
      </c>
      <c r="J68" s="11" t="str">
        <f t="shared" si="3"/>
        <v xml:space="preserve"> </v>
      </c>
      <c r="K68" s="38">
        <v>5654.75</v>
      </c>
      <c r="L68" s="38">
        <v>0</v>
      </c>
      <c r="M68" s="38">
        <v>5654.75</v>
      </c>
      <c r="N68" s="11">
        <f t="shared" si="4"/>
        <v>1</v>
      </c>
      <c r="O68" s="38">
        <v>0</v>
      </c>
      <c r="P68" s="12">
        <f t="shared" si="6"/>
        <v>5654.75</v>
      </c>
    </row>
    <row r="69" spans="1:16" s="39" customFormat="1" x14ac:dyDescent="0.2">
      <c r="A69" s="35">
        <v>39901</v>
      </c>
      <c r="B69" s="19" t="str">
        <f t="shared" si="14"/>
        <v>3</v>
      </c>
      <c r="C69" s="19" t="str">
        <f t="shared" si="15"/>
        <v>39</v>
      </c>
      <c r="D69" s="36" t="str">
        <f t="shared" si="9"/>
        <v>399</v>
      </c>
      <c r="E69" s="37" t="s">
        <v>84</v>
      </c>
      <c r="F69" s="38">
        <v>0</v>
      </c>
      <c r="G69" s="38">
        <v>0</v>
      </c>
      <c r="H69" s="38">
        <v>0</v>
      </c>
      <c r="I69" s="38">
        <v>1344.6</v>
      </c>
      <c r="J69" s="11" t="str">
        <f t="shared" si="3"/>
        <v xml:space="preserve"> </v>
      </c>
      <c r="K69" s="38">
        <v>1344.6</v>
      </c>
      <c r="L69" s="38">
        <v>0</v>
      </c>
      <c r="M69" s="38">
        <v>1344.6</v>
      </c>
      <c r="N69" s="11">
        <f t="shared" si="4"/>
        <v>1</v>
      </c>
      <c r="O69" s="38">
        <v>0</v>
      </c>
      <c r="P69" s="12">
        <f t="shared" si="6"/>
        <v>1344.6</v>
      </c>
    </row>
    <row r="70" spans="1:16" s="39" customFormat="1" x14ac:dyDescent="0.2">
      <c r="A70" s="35">
        <v>39903</v>
      </c>
      <c r="B70" s="19" t="str">
        <f t="shared" si="14"/>
        <v>3</v>
      </c>
      <c r="C70" s="19" t="str">
        <f t="shared" si="15"/>
        <v>39</v>
      </c>
      <c r="D70" s="36" t="str">
        <f t="shared" si="9"/>
        <v>399</v>
      </c>
      <c r="E70" s="37" t="s">
        <v>85</v>
      </c>
      <c r="F70" s="38">
        <v>225000</v>
      </c>
      <c r="G70" s="38">
        <v>0</v>
      </c>
      <c r="H70" s="38">
        <v>225000</v>
      </c>
      <c r="I70" s="38">
        <v>104088.89</v>
      </c>
      <c r="J70" s="11">
        <f t="shared" si="3"/>
        <v>0.46261728888888887</v>
      </c>
      <c r="K70" s="38">
        <v>104088.93</v>
      </c>
      <c r="L70" s="38">
        <v>0.04</v>
      </c>
      <c r="M70" s="38">
        <v>104088.89</v>
      </c>
      <c r="N70" s="11">
        <f t="shared" si="4"/>
        <v>1</v>
      </c>
      <c r="O70" s="38">
        <v>0</v>
      </c>
      <c r="P70" s="12">
        <f t="shared" si="6"/>
        <v>-120911.11</v>
      </c>
    </row>
    <row r="71" spans="1:16" s="39" customFormat="1" x14ac:dyDescent="0.2">
      <c r="A71" s="35">
        <v>39904</v>
      </c>
      <c r="B71" s="19" t="str">
        <f t="shared" si="14"/>
        <v>3</v>
      </c>
      <c r="C71" s="19" t="str">
        <f t="shared" si="15"/>
        <v>39</v>
      </c>
      <c r="D71" s="36" t="str">
        <f t="shared" si="9"/>
        <v>399</v>
      </c>
      <c r="E71" s="37" t="s">
        <v>86</v>
      </c>
      <c r="F71" s="38">
        <v>10000</v>
      </c>
      <c r="G71" s="38">
        <v>0</v>
      </c>
      <c r="H71" s="38">
        <v>10000</v>
      </c>
      <c r="I71" s="38">
        <v>0</v>
      </c>
      <c r="J71" s="11">
        <f t="shared" ref="J71:J128" si="16">IF(H71=0," ",I71/H71)</f>
        <v>0</v>
      </c>
      <c r="K71" s="38">
        <v>0</v>
      </c>
      <c r="L71" s="38">
        <v>0</v>
      </c>
      <c r="M71" s="38">
        <v>0</v>
      </c>
      <c r="N71" s="11" t="str">
        <f t="shared" ref="N71:N128" si="17">IF(I71=0," ",M71/I71)</f>
        <v xml:space="preserve"> </v>
      </c>
      <c r="O71" s="38">
        <v>0</v>
      </c>
      <c r="P71" s="12">
        <f t="shared" si="6"/>
        <v>-10000</v>
      </c>
    </row>
    <row r="72" spans="1:16" s="39" customFormat="1" x14ac:dyDescent="0.2">
      <c r="A72" s="35">
        <v>39906</v>
      </c>
      <c r="B72" s="19" t="str">
        <f t="shared" ref="B72:B79" si="18">LEFT(A72,1)</f>
        <v>3</v>
      </c>
      <c r="C72" s="19" t="str">
        <f t="shared" ref="C72:C79" si="19">LEFT(A72,2)</f>
        <v>39</v>
      </c>
      <c r="D72" s="36" t="str">
        <f t="shared" si="9"/>
        <v>399</v>
      </c>
      <c r="E72" s="37" t="s">
        <v>134</v>
      </c>
      <c r="F72" s="38">
        <v>0</v>
      </c>
      <c r="G72" s="38">
        <v>0</v>
      </c>
      <c r="H72" s="38">
        <v>0</v>
      </c>
      <c r="I72" s="38">
        <v>690.38</v>
      </c>
      <c r="J72" s="11" t="str">
        <f t="shared" si="16"/>
        <v xml:space="preserve"> </v>
      </c>
      <c r="K72" s="38">
        <v>690.38</v>
      </c>
      <c r="L72" s="38">
        <v>0</v>
      </c>
      <c r="M72" s="38">
        <v>690.38</v>
      </c>
      <c r="N72" s="11">
        <f t="shared" si="17"/>
        <v>1</v>
      </c>
      <c r="O72" s="38">
        <v>0</v>
      </c>
      <c r="P72" s="12">
        <f t="shared" si="6"/>
        <v>690.38</v>
      </c>
    </row>
    <row r="73" spans="1:16" s="39" customFormat="1" x14ac:dyDescent="0.2">
      <c r="A73" s="35">
        <v>39907</v>
      </c>
      <c r="B73" s="19" t="str">
        <f t="shared" si="18"/>
        <v>3</v>
      </c>
      <c r="C73" s="19" t="str">
        <f t="shared" si="19"/>
        <v>39</v>
      </c>
      <c r="D73" s="36" t="str">
        <f t="shared" si="9"/>
        <v>399</v>
      </c>
      <c r="E73" s="37" t="s">
        <v>87</v>
      </c>
      <c r="F73" s="38">
        <v>16000</v>
      </c>
      <c r="G73" s="38">
        <v>0</v>
      </c>
      <c r="H73" s="38">
        <v>16000</v>
      </c>
      <c r="I73" s="38">
        <v>3674.78</v>
      </c>
      <c r="J73" s="11">
        <f t="shared" si="16"/>
        <v>0.22967375000000001</v>
      </c>
      <c r="K73" s="38">
        <v>2535.4699999999998</v>
      </c>
      <c r="L73" s="38">
        <v>0</v>
      </c>
      <c r="M73" s="38">
        <v>2535.4699999999998</v>
      </c>
      <c r="N73" s="11">
        <f t="shared" si="17"/>
        <v>0.68996511355781831</v>
      </c>
      <c r="O73" s="38">
        <v>1139.31</v>
      </c>
      <c r="P73" s="12">
        <f t="shared" si="6"/>
        <v>-12325.22</v>
      </c>
    </row>
    <row r="74" spans="1:16" s="39" customFormat="1" x14ac:dyDescent="0.2">
      <c r="A74" s="35">
        <v>39910</v>
      </c>
      <c r="B74" s="19" t="str">
        <f t="shared" si="18"/>
        <v>3</v>
      </c>
      <c r="C74" s="19" t="str">
        <f t="shared" si="19"/>
        <v>39</v>
      </c>
      <c r="D74" s="36" t="str">
        <f t="shared" si="9"/>
        <v>399</v>
      </c>
      <c r="E74" s="37" t="s">
        <v>88</v>
      </c>
      <c r="F74" s="38">
        <v>1000</v>
      </c>
      <c r="G74" s="38">
        <v>0</v>
      </c>
      <c r="H74" s="38">
        <v>1000</v>
      </c>
      <c r="I74" s="38">
        <v>0</v>
      </c>
      <c r="J74" s="11">
        <f t="shared" si="16"/>
        <v>0</v>
      </c>
      <c r="K74" s="38">
        <v>0</v>
      </c>
      <c r="L74" s="38">
        <v>0</v>
      </c>
      <c r="M74" s="38">
        <v>0</v>
      </c>
      <c r="N74" s="11" t="str">
        <f t="shared" si="17"/>
        <v xml:space="preserve"> </v>
      </c>
      <c r="O74" s="38">
        <v>0</v>
      </c>
      <c r="P74" s="12">
        <f t="shared" si="6"/>
        <v>-1000</v>
      </c>
    </row>
    <row r="75" spans="1:16" s="39" customFormat="1" x14ac:dyDescent="0.2">
      <c r="A75" s="35">
        <v>42001</v>
      </c>
      <c r="B75" s="19" t="str">
        <f t="shared" si="18"/>
        <v>4</v>
      </c>
      <c r="C75" s="19" t="str">
        <f t="shared" si="19"/>
        <v>42</v>
      </c>
      <c r="D75" s="36" t="str">
        <f t="shared" si="9"/>
        <v>420</v>
      </c>
      <c r="E75" s="37" t="s">
        <v>160</v>
      </c>
      <c r="F75" s="38">
        <v>0</v>
      </c>
      <c r="G75" s="38">
        <v>0</v>
      </c>
      <c r="H75" s="38">
        <v>0</v>
      </c>
      <c r="I75" s="38">
        <v>3149792.42</v>
      </c>
      <c r="J75" s="11" t="str">
        <f t="shared" si="16"/>
        <v xml:space="preserve"> </v>
      </c>
      <c r="K75" s="38">
        <v>3149792.42</v>
      </c>
      <c r="L75" s="38">
        <v>0</v>
      </c>
      <c r="M75" s="38">
        <v>3149792.42</v>
      </c>
      <c r="N75" s="11">
        <f t="shared" si="17"/>
        <v>1</v>
      </c>
      <c r="O75" s="38">
        <v>0</v>
      </c>
      <c r="P75" s="12">
        <f t="shared" si="6"/>
        <v>3149792.42</v>
      </c>
    </row>
    <row r="76" spans="1:16" s="39" customFormat="1" x14ac:dyDescent="0.2">
      <c r="A76" s="35">
        <v>42005</v>
      </c>
      <c r="B76" s="19" t="str">
        <f t="shared" si="18"/>
        <v>4</v>
      </c>
      <c r="C76" s="19" t="str">
        <f t="shared" si="19"/>
        <v>42</v>
      </c>
      <c r="D76" s="36" t="str">
        <f t="shared" si="9"/>
        <v>420</v>
      </c>
      <c r="E76" s="37" t="s">
        <v>135</v>
      </c>
      <c r="F76" s="38">
        <v>234447</v>
      </c>
      <c r="G76" s="38">
        <v>0</v>
      </c>
      <c r="H76" s="38">
        <v>234447</v>
      </c>
      <c r="I76" s="38">
        <v>0</v>
      </c>
      <c r="J76" s="11">
        <f t="shared" si="16"/>
        <v>0</v>
      </c>
      <c r="K76" s="38">
        <v>0</v>
      </c>
      <c r="L76" s="38">
        <v>0</v>
      </c>
      <c r="M76" s="38">
        <v>0</v>
      </c>
      <c r="N76" s="11" t="str">
        <f t="shared" si="17"/>
        <v xml:space="preserve"> </v>
      </c>
      <c r="O76" s="38">
        <v>0</v>
      </c>
      <c r="P76" s="12">
        <f t="shared" si="6"/>
        <v>-234447</v>
      </c>
    </row>
    <row r="77" spans="1:16" s="39" customFormat="1" x14ac:dyDescent="0.2">
      <c r="A77" s="35">
        <v>42010</v>
      </c>
      <c r="B77" s="19" t="str">
        <f t="shared" si="18"/>
        <v>4</v>
      </c>
      <c r="C77" s="19" t="str">
        <f t="shared" si="19"/>
        <v>42</v>
      </c>
      <c r="D77" s="36" t="str">
        <f t="shared" si="9"/>
        <v>420</v>
      </c>
      <c r="E77" s="37" t="s">
        <v>89</v>
      </c>
      <c r="F77" s="38">
        <v>91066743</v>
      </c>
      <c r="G77" s="38">
        <v>0</v>
      </c>
      <c r="H77" s="38">
        <v>91066743</v>
      </c>
      <c r="I77" s="38">
        <v>18349633.149999999</v>
      </c>
      <c r="J77" s="11">
        <f t="shared" si="16"/>
        <v>0.20149653479975668</v>
      </c>
      <c r="K77" s="38">
        <v>21580676.16</v>
      </c>
      <c r="L77" s="38">
        <v>3312293.6</v>
      </c>
      <c r="M77" s="38">
        <v>18268382.559999999</v>
      </c>
      <c r="N77" s="11">
        <f t="shared" si="17"/>
        <v>0.99557208640980377</v>
      </c>
      <c r="O77" s="38">
        <v>81250.59</v>
      </c>
      <c r="P77" s="12">
        <f t="shared" si="6"/>
        <v>-72717109.849999994</v>
      </c>
    </row>
    <row r="78" spans="1:16" s="39" customFormat="1" x14ac:dyDescent="0.2">
      <c r="A78" s="35">
        <v>42020</v>
      </c>
      <c r="B78" s="19" t="str">
        <f t="shared" si="18"/>
        <v>4</v>
      </c>
      <c r="C78" s="19" t="str">
        <f t="shared" si="19"/>
        <v>42</v>
      </c>
      <c r="D78" s="36" t="str">
        <f t="shared" si="9"/>
        <v>420</v>
      </c>
      <c r="E78" s="37" t="s">
        <v>136</v>
      </c>
      <c r="F78" s="38">
        <v>19422374</v>
      </c>
      <c r="G78" s="38">
        <v>0</v>
      </c>
      <c r="H78" s="38">
        <v>19422374</v>
      </c>
      <c r="I78" s="38">
        <v>0</v>
      </c>
      <c r="J78" s="11">
        <f t="shared" si="16"/>
        <v>0</v>
      </c>
      <c r="K78" s="38">
        <v>0</v>
      </c>
      <c r="L78" s="38">
        <v>0</v>
      </c>
      <c r="M78" s="38">
        <v>0</v>
      </c>
      <c r="N78" s="11" t="str">
        <f t="shared" si="17"/>
        <v xml:space="preserve"> </v>
      </c>
      <c r="O78" s="38">
        <v>0</v>
      </c>
      <c r="P78" s="12">
        <f t="shared" si="6"/>
        <v>-19422374</v>
      </c>
    </row>
    <row r="79" spans="1:16" s="39" customFormat="1" x14ac:dyDescent="0.2">
      <c r="A79" s="35">
        <v>42090</v>
      </c>
      <c r="B79" s="19" t="str">
        <f t="shared" si="18"/>
        <v>4</v>
      </c>
      <c r="C79" s="19" t="str">
        <f t="shared" si="19"/>
        <v>42</v>
      </c>
      <c r="D79" s="36" t="str">
        <f t="shared" si="9"/>
        <v>420</v>
      </c>
      <c r="E79" s="37" t="s">
        <v>90</v>
      </c>
      <c r="F79" s="38">
        <v>1500000</v>
      </c>
      <c r="G79" s="38">
        <v>1859267.59</v>
      </c>
      <c r="H79" s="38">
        <v>3359267.59</v>
      </c>
      <c r="I79" s="38">
        <v>1859267.59</v>
      </c>
      <c r="J79" s="11">
        <f t="shared" si="16"/>
        <v>0.55347409522681112</v>
      </c>
      <c r="K79" s="38">
        <v>1859267.59</v>
      </c>
      <c r="L79" s="38">
        <v>0</v>
      </c>
      <c r="M79" s="38">
        <v>1859267.59</v>
      </c>
      <c r="N79" s="11">
        <f t="shared" si="17"/>
        <v>1</v>
      </c>
      <c r="O79" s="38">
        <v>0</v>
      </c>
      <c r="P79" s="12">
        <f t="shared" si="6"/>
        <v>-1499999.9999999998</v>
      </c>
    </row>
    <row r="80" spans="1:16" s="39" customFormat="1" x14ac:dyDescent="0.2">
      <c r="A80" s="35">
        <v>42091</v>
      </c>
      <c r="B80" s="19" t="str">
        <f t="shared" si="14"/>
        <v>4</v>
      </c>
      <c r="C80" s="19" t="str">
        <f t="shared" si="15"/>
        <v>42</v>
      </c>
      <c r="D80" s="36" t="str">
        <f t="shared" si="9"/>
        <v>420</v>
      </c>
      <c r="E80" s="37" t="s">
        <v>137</v>
      </c>
      <c r="F80" s="38">
        <v>69000</v>
      </c>
      <c r="G80" s="38">
        <v>0</v>
      </c>
      <c r="H80" s="38">
        <v>69000</v>
      </c>
      <c r="I80" s="38">
        <v>0</v>
      </c>
      <c r="J80" s="11">
        <f t="shared" si="16"/>
        <v>0</v>
      </c>
      <c r="K80" s="38">
        <v>0</v>
      </c>
      <c r="L80" s="38">
        <v>0</v>
      </c>
      <c r="M80" s="38">
        <v>0</v>
      </c>
      <c r="N80" s="11" t="str">
        <f t="shared" si="17"/>
        <v xml:space="preserve"> </v>
      </c>
      <c r="O80" s="38">
        <v>0</v>
      </c>
      <c r="P80" s="12">
        <f t="shared" si="6"/>
        <v>-69000</v>
      </c>
    </row>
    <row r="81" spans="1:16" s="39" customFormat="1" x14ac:dyDescent="0.2">
      <c r="A81" s="35">
        <v>42092</v>
      </c>
      <c r="B81" s="19" t="str">
        <f t="shared" si="14"/>
        <v>4</v>
      </c>
      <c r="C81" s="19" t="str">
        <f t="shared" si="15"/>
        <v>42</v>
      </c>
      <c r="D81" s="36" t="str">
        <f t="shared" si="9"/>
        <v>420</v>
      </c>
      <c r="E81" s="37" t="s">
        <v>138</v>
      </c>
      <c r="F81" s="38">
        <v>131000</v>
      </c>
      <c r="G81" s="38">
        <v>0</v>
      </c>
      <c r="H81" s="38">
        <v>131000</v>
      </c>
      <c r="I81" s="38">
        <v>65717.09</v>
      </c>
      <c r="J81" s="11">
        <f t="shared" si="16"/>
        <v>0.5016571755725191</v>
      </c>
      <c r="K81" s="38">
        <v>65717.09</v>
      </c>
      <c r="L81" s="38">
        <v>0</v>
      </c>
      <c r="M81" s="38">
        <v>65717.09</v>
      </c>
      <c r="N81" s="11">
        <f t="shared" si="17"/>
        <v>1</v>
      </c>
      <c r="O81" s="38">
        <v>0</v>
      </c>
      <c r="P81" s="12">
        <f t="shared" si="6"/>
        <v>-65282.91</v>
      </c>
    </row>
    <row r="82" spans="1:16" s="39" customFormat="1" x14ac:dyDescent="0.2">
      <c r="A82" s="35">
        <v>42093</v>
      </c>
      <c r="B82" s="19" t="str">
        <f t="shared" si="14"/>
        <v>4</v>
      </c>
      <c r="C82" s="19" t="str">
        <f t="shared" si="15"/>
        <v>42</v>
      </c>
      <c r="D82" s="36" t="str">
        <f t="shared" si="9"/>
        <v>420</v>
      </c>
      <c r="E82" s="37" t="s">
        <v>139</v>
      </c>
      <c r="F82" s="38">
        <v>20000</v>
      </c>
      <c r="G82" s="38">
        <v>0</v>
      </c>
      <c r="H82" s="38">
        <v>20000</v>
      </c>
      <c r="I82" s="38">
        <v>0</v>
      </c>
      <c r="J82" s="11">
        <f t="shared" si="16"/>
        <v>0</v>
      </c>
      <c r="K82" s="38">
        <v>0</v>
      </c>
      <c r="L82" s="38">
        <v>0</v>
      </c>
      <c r="M82" s="38">
        <v>0</v>
      </c>
      <c r="N82" s="11" t="str">
        <f t="shared" si="17"/>
        <v xml:space="preserve"> </v>
      </c>
      <c r="O82" s="38">
        <v>0</v>
      </c>
      <c r="P82" s="12">
        <f t="shared" si="6"/>
        <v>-20000</v>
      </c>
    </row>
    <row r="83" spans="1:16" s="39" customFormat="1" x14ac:dyDescent="0.2">
      <c r="A83" s="35">
        <v>42096</v>
      </c>
      <c r="B83" s="19" t="str">
        <f t="shared" si="14"/>
        <v>4</v>
      </c>
      <c r="C83" s="19" t="str">
        <f t="shared" si="15"/>
        <v>42</v>
      </c>
      <c r="D83" s="36" t="str">
        <f t="shared" si="9"/>
        <v>420</v>
      </c>
      <c r="E83" s="37" t="s">
        <v>140</v>
      </c>
      <c r="F83" s="38">
        <v>25000</v>
      </c>
      <c r="G83" s="38">
        <v>0</v>
      </c>
      <c r="H83" s="38">
        <v>25000</v>
      </c>
      <c r="I83" s="38">
        <v>0</v>
      </c>
      <c r="J83" s="11">
        <f t="shared" si="16"/>
        <v>0</v>
      </c>
      <c r="K83" s="38">
        <v>0</v>
      </c>
      <c r="L83" s="38">
        <v>0</v>
      </c>
      <c r="M83" s="38">
        <v>0</v>
      </c>
      <c r="N83" s="11" t="str">
        <f t="shared" si="17"/>
        <v xml:space="preserve"> </v>
      </c>
      <c r="O83" s="38">
        <v>0</v>
      </c>
      <c r="P83" s="12">
        <f t="shared" si="6"/>
        <v>-25000</v>
      </c>
    </row>
    <row r="84" spans="1:16" s="39" customFormat="1" x14ac:dyDescent="0.2">
      <c r="A84" s="35">
        <v>42099</v>
      </c>
      <c r="B84" s="19" t="str">
        <f t="shared" si="14"/>
        <v>4</v>
      </c>
      <c r="C84" s="19" t="str">
        <f t="shared" si="15"/>
        <v>42</v>
      </c>
      <c r="D84" s="36" t="str">
        <f t="shared" si="9"/>
        <v>420</v>
      </c>
      <c r="E84" s="37" t="s">
        <v>165</v>
      </c>
      <c r="F84" s="38">
        <v>0</v>
      </c>
      <c r="G84" s="38">
        <v>0</v>
      </c>
      <c r="H84" s="38">
        <v>0</v>
      </c>
      <c r="I84" s="38">
        <v>0</v>
      </c>
      <c r="J84" s="11" t="str">
        <f t="shared" si="16"/>
        <v xml:space="preserve"> </v>
      </c>
      <c r="K84" s="38">
        <v>0</v>
      </c>
      <c r="L84" s="38">
        <v>0</v>
      </c>
      <c r="M84" s="38">
        <v>0</v>
      </c>
      <c r="N84" s="11" t="str">
        <f t="shared" si="17"/>
        <v xml:space="preserve"> </v>
      </c>
      <c r="O84" s="38">
        <v>0</v>
      </c>
      <c r="P84" s="12">
        <f t="shared" si="6"/>
        <v>0</v>
      </c>
    </row>
    <row r="85" spans="1:16" s="39" customFormat="1" x14ac:dyDescent="0.2">
      <c r="A85" s="35">
        <v>45001</v>
      </c>
      <c r="B85" s="19" t="str">
        <f t="shared" si="14"/>
        <v>4</v>
      </c>
      <c r="C85" s="19" t="str">
        <f t="shared" si="15"/>
        <v>45</v>
      </c>
      <c r="D85" s="36" t="str">
        <f t="shared" si="9"/>
        <v>450</v>
      </c>
      <c r="E85" s="37" t="s">
        <v>141</v>
      </c>
      <c r="F85" s="38">
        <v>597883</v>
      </c>
      <c r="G85" s="38">
        <v>0</v>
      </c>
      <c r="H85" s="38">
        <v>597883</v>
      </c>
      <c r="I85" s="38">
        <v>0</v>
      </c>
      <c r="J85" s="11">
        <f t="shared" si="16"/>
        <v>0</v>
      </c>
      <c r="K85" s="38">
        <v>0</v>
      </c>
      <c r="L85" s="38">
        <v>0</v>
      </c>
      <c r="M85" s="38">
        <v>0</v>
      </c>
      <c r="N85" s="11" t="str">
        <f t="shared" si="17"/>
        <v xml:space="preserve"> </v>
      </c>
      <c r="O85" s="38">
        <v>0</v>
      </c>
      <c r="P85" s="12">
        <f t="shared" si="6"/>
        <v>-597883</v>
      </c>
    </row>
    <row r="86" spans="1:16" s="39" customFormat="1" x14ac:dyDescent="0.2">
      <c r="A86" s="35">
        <v>45002</v>
      </c>
      <c r="B86" s="19" t="str">
        <f t="shared" si="14"/>
        <v>4</v>
      </c>
      <c r="C86" s="19" t="str">
        <f t="shared" si="15"/>
        <v>45</v>
      </c>
      <c r="D86" s="36" t="str">
        <f t="shared" si="9"/>
        <v>450</v>
      </c>
      <c r="E86" s="37" t="s">
        <v>91</v>
      </c>
      <c r="F86" s="38">
        <v>10508800</v>
      </c>
      <c r="G86" s="38">
        <v>0</v>
      </c>
      <c r="H86" s="38">
        <v>10508800</v>
      </c>
      <c r="I86" s="38">
        <v>1819320.15</v>
      </c>
      <c r="J86" s="11">
        <f t="shared" si="16"/>
        <v>0.17312349174025576</v>
      </c>
      <c r="K86" s="38">
        <v>1819320.15</v>
      </c>
      <c r="L86" s="38">
        <v>0</v>
      </c>
      <c r="M86" s="38">
        <v>1819320.15</v>
      </c>
      <c r="N86" s="11">
        <f t="shared" si="17"/>
        <v>1</v>
      </c>
      <c r="O86" s="38">
        <v>0</v>
      </c>
      <c r="P86" s="12">
        <f t="shared" si="6"/>
        <v>-8689479.8499999996</v>
      </c>
    </row>
    <row r="87" spans="1:16" s="39" customFormat="1" x14ac:dyDescent="0.2">
      <c r="A87" s="35">
        <v>45004</v>
      </c>
      <c r="B87" s="19" t="str">
        <f t="shared" si="14"/>
        <v>4</v>
      </c>
      <c r="C87" s="19" t="str">
        <f t="shared" si="15"/>
        <v>45</v>
      </c>
      <c r="D87" s="36" t="str">
        <f t="shared" si="9"/>
        <v>450</v>
      </c>
      <c r="E87" s="37" t="s">
        <v>92</v>
      </c>
      <c r="F87" s="38">
        <v>3243068</v>
      </c>
      <c r="G87" s="38">
        <v>0</v>
      </c>
      <c r="H87" s="38">
        <v>3243068</v>
      </c>
      <c r="I87" s="38">
        <v>167240.74</v>
      </c>
      <c r="J87" s="11">
        <f t="shared" si="16"/>
        <v>5.156868126107747E-2</v>
      </c>
      <c r="K87" s="38">
        <v>167240.74</v>
      </c>
      <c r="L87" s="38">
        <v>0</v>
      </c>
      <c r="M87" s="38">
        <v>167240.74</v>
      </c>
      <c r="N87" s="11">
        <f t="shared" si="17"/>
        <v>1</v>
      </c>
      <c r="O87" s="38">
        <v>0</v>
      </c>
      <c r="P87" s="12">
        <f t="shared" si="6"/>
        <v>-3075827.26</v>
      </c>
    </row>
    <row r="88" spans="1:16" s="39" customFormat="1" x14ac:dyDescent="0.2">
      <c r="A88" s="35">
        <v>45005</v>
      </c>
      <c r="B88" s="19" t="str">
        <f t="shared" si="14"/>
        <v>4</v>
      </c>
      <c r="C88" s="19" t="str">
        <f t="shared" si="15"/>
        <v>45</v>
      </c>
      <c r="D88" s="36" t="str">
        <f t="shared" si="9"/>
        <v>450</v>
      </c>
      <c r="E88" s="37" t="s">
        <v>93</v>
      </c>
      <c r="F88" s="38">
        <v>845899</v>
      </c>
      <c r="G88" s="38">
        <v>0</v>
      </c>
      <c r="H88" s="38">
        <v>845899</v>
      </c>
      <c r="I88" s="38">
        <v>38448.29</v>
      </c>
      <c r="J88" s="11">
        <f t="shared" si="16"/>
        <v>4.5452577671802427E-2</v>
      </c>
      <c r="K88" s="38">
        <v>38448.29</v>
      </c>
      <c r="L88" s="38">
        <v>0</v>
      </c>
      <c r="M88" s="38">
        <v>38448.29</v>
      </c>
      <c r="N88" s="11">
        <f t="shared" si="17"/>
        <v>1</v>
      </c>
      <c r="O88" s="38">
        <v>0</v>
      </c>
      <c r="P88" s="12">
        <f t="shared" si="6"/>
        <v>-807450.71</v>
      </c>
    </row>
    <row r="89" spans="1:16" s="39" customFormat="1" x14ac:dyDescent="0.2">
      <c r="A89" s="35">
        <v>45007</v>
      </c>
      <c r="B89" s="19" t="str">
        <f t="shared" si="14"/>
        <v>4</v>
      </c>
      <c r="C89" s="19" t="str">
        <f t="shared" si="15"/>
        <v>45</v>
      </c>
      <c r="D89" s="36" t="str">
        <f t="shared" si="9"/>
        <v>450</v>
      </c>
      <c r="E89" s="37" t="s">
        <v>94</v>
      </c>
      <c r="F89" s="38">
        <v>455360</v>
      </c>
      <c r="G89" s="38">
        <v>0</v>
      </c>
      <c r="H89" s="38">
        <v>455360</v>
      </c>
      <c r="I89" s="38">
        <v>21011.56</v>
      </c>
      <c r="J89" s="11">
        <f t="shared" si="16"/>
        <v>4.614274420238932E-2</v>
      </c>
      <c r="K89" s="38">
        <v>21011.56</v>
      </c>
      <c r="L89" s="38">
        <v>0</v>
      </c>
      <c r="M89" s="38">
        <v>21011.56</v>
      </c>
      <c r="N89" s="11">
        <f t="shared" si="17"/>
        <v>1</v>
      </c>
      <c r="O89" s="38">
        <v>0</v>
      </c>
      <c r="P89" s="12">
        <f t="shared" si="6"/>
        <v>-434348.44</v>
      </c>
    </row>
    <row r="90" spans="1:16" s="39" customFormat="1" x14ac:dyDescent="0.2">
      <c r="A90" s="35">
        <v>45008</v>
      </c>
      <c r="B90" s="19" t="str">
        <f t="shared" si="14"/>
        <v>4</v>
      </c>
      <c r="C90" s="19" t="str">
        <f t="shared" si="15"/>
        <v>45</v>
      </c>
      <c r="D90" s="36" t="str">
        <f t="shared" si="9"/>
        <v>450</v>
      </c>
      <c r="E90" s="37" t="s">
        <v>95</v>
      </c>
      <c r="F90" s="38">
        <v>1375</v>
      </c>
      <c r="G90" s="38">
        <v>0</v>
      </c>
      <c r="H90" s="38">
        <v>1375</v>
      </c>
      <c r="I90" s="38">
        <v>0</v>
      </c>
      <c r="J90" s="11">
        <f t="shared" si="16"/>
        <v>0</v>
      </c>
      <c r="K90" s="38">
        <v>0</v>
      </c>
      <c r="L90" s="38">
        <v>0</v>
      </c>
      <c r="M90" s="38">
        <v>0</v>
      </c>
      <c r="N90" s="11" t="str">
        <f t="shared" si="17"/>
        <v xml:space="preserve"> </v>
      </c>
      <c r="O90" s="38">
        <v>0</v>
      </c>
      <c r="P90" s="12">
        <f t="shared" si="6"/>
        <v>-1375</v>
      </c>
    </row>
    <row r="91" spans="1:16" s="39" customFormat="1" x14ac:dyDescent="0.2">
      <c r="A91" s="35">
        <v>45009</v>
      </c>
      <c r="B91" s="19" t="str">
        <f t="shared" si="14"/>
        <v>4</v>
      </c>
      <c r="C91" s="19" t="str">
        <f t="shared" si="15"/>
        <v>45</v>
      </c>
      <c r="D91" s="36" t="str">
        <f t="shared" si="9"/>
        <v>450</v>
      </c>
      <c r="E91" s="37" t="s">
        <v>96</v>
      </c>
      <c r="F91" s="38">
        <v>19500</v>
      </c>
      <c r="G91" s="38">
        <v>0</v>
      </c>
      <c r="H91" s="38">
        <v>19500</v>
      </c>
      <c r="I91" s="38">
        <v>0</v>
      </c>
      <c r="J91" s="11">
        <f t="shared" si="16"/>
        <v>0</v>
      </c>
      <c r="K91" s="38">
        <v>0</v>
      </c>
      <c r="L91" s="38">
        <v>0</v>
      </c>
      <c r="M91" s="38">
        <v>0</v>
      </c>
      <c r="N91" s="11" t="str">
        <f t="shared" si="17"/>
        <v xml:space="preserve"> </v>
      </c>
      <c r="O91" s="38">
        <v>0</v>
      </c>
      <c r="P91" s="12">
        <f t="shared" si="6"/>
        <v>-19500</v>
      </c>
    </row>
    <row r="92" spans="1:16" s="39" customFormat="1" x14ac:dyDescent="0.2">
      <c r="A92" s="35">
        <v>45010</v>
      </c>
      <c r="B92" s="19" t="str">
        <f t="shared" si="14"/>
        <v>4</v>
      </c>
      <c r="C92" s="19" t="str">
        <f t="shared" si="15"/>
        <v>45</v>
      </c>
      <c r="D92" s="36" t="str">
        <f t="shared" si="9"/>
        <v>450</v>
      </c>
      <c r="E92" s="37" t="s">
        <v>97</v>
      </c>
      <c r="F92" s="38">
        <v>88000</v>
      </c>
      <c r="G92" s="38">
        <v>0</v>
      </c>
      <c r="H92" s="38">
        <v>88000</v>
      </c>
      <c r="I92" s="38">
        <v>0</v>
      </c>
      <c r="J92" s="11">
        <f t="shared" si="16"/>
        <v>0</v>
      </c>
      <c r="K92" s="38">
        <v>0</v>
      </c>
      <c r="L92" s="38">
        <v>0</v>
      </c>
      <c r="M92" s="38">
        <v>0</v>
      </c>
      <c r="N92" s="11" t="str">
        <f t="shared" si="17"/>
        <v xml:space="preserve"> </v>
      </c>
      <c r="O92" s="38">
        <v>0</v>
      </c>
      <c r="P92" s="12">
        <f t="shared" si="6"/>
        <v>-88000</v>
      </c>
    </row>
    <row r="93" spans="1:16" s="39" customFormat="1" x14ac:dyDescent="0.2">
      <c r="A93" s="35">
        <v>45011</v>
      </c>
      <c r="B93" s="19" t="str">
        <f t="shared" si="14"/>
        <v>4</v>
      </c>
      <c r="C93" s="19" t="str">
        <f t="shared" si="15"/>
        <v>45</v>
      </c>
      <c r="D93" s="36" t="str">
        <f t="shared" si="9"/>
        <v>450</v>
      </c>
      <c r="E93" s="37" t="s">
        <v>98</v>
      </c>
      <c r="F93" s="38">
        <v>810233</v>
      </c>
      <c r="G93" s="38">
        <v>0</v>
      </c>
      <c r="H93" s="38">
        <v>810233</v>
      </c>
      <c r="I93" s="38">
        <v>0</v>
      </c>
      <c r="J93" s="11">
        <f t="shared" si="16"/>
        <v>0</v>
      </c>
      <c r="K93" s="38">
        <v>0</v>
      </c>
      <c r="L93" s="38">
        <v>0</v>
      </c>
      <c r="M93" s="38">
        <v>0</v>
      </c>
      <c r="N93" s="11" t="str">
        <f t="shared" si="17"/>
        <v xml:space="preserve"> </v>
      </c>
      <c r="O93" s="38">
        <v>0</v>
      </c>
      <c r="P93" s="12">
        <f t="shared" si="6"/>
        <v>-810233</v>
      </c>
    </row>
    <row r="94" spans="1:16" s="39" customFormat="1" x14ac:dyDescent="0.2">
      <c r="A94" s="35">
        <v>45016</v>
      </c>
      <c r="B94" s="19" t="str">
        <f t="shared" si="14"/>
        <v>4</v>
      </c>
      <c r="C94" s="19" t="str">
        <f t="shared" si="15"/>
        <v>45</v>
      </c>
      <c r="D94" s="36" t="str">
        <f t="shared" si="9"/>
        <v>450</v>
      </c>
      <c r="E94" s="37" t="s">
        <v>99</v>
      </c>
      <c r="F94" s="38">
        <v>167200</v>
      </c>
      <c r="G94" s="38">
        <v>0</v>
      </c>
      <c r="H94" s="38">
        <v>167200</v>
      </c>
      <c r="I94" s="38">
        <v>162873.63</v>
      </c>
      <c r="J94" s="11">
        <f t="shared" si="16"/>
        <v>0.97412458133971291</v>
      </c>
      <c r="K94" s="38">
        <v>162873.63</v>
      </c>
      <c r="L94" s="38">
        <v>0</v>
      </c>
      <c r="M94" s="38">
        <v>162873.63</v>
      </c>
      <c r="N94" s="11">
        <f t="shared" si="17"/>
        <v>1</v>
      </c>
      <c r="O94" s="38">
        <v>0</v>
      </c>
      <c r="P94" s="12">
        <f t="shared" si="6"/>
        <v>-4326.3699999999953</v>
      </c>
    </row>
    <row r="95" spans="1:16" s="39" customFormat="1" x14ac:dyDescent="0.2">
      <c r="A95" s="35">
        <v>45017</v>
      </c>
      <c r="B95" s="19" t="str">
        <f t="shared" si="14"/>
        <v>4</v>
      </c>
      <c r="C95" s="19" t="str">
        <f t="shared" si="15"/>
        <v>45</v>
      </c>
      <c r="D95" s="36" t="str">
        <f t="shared" si="9"/>
        <v>450</v>
      </c>
      <c r="E95" s="37" t="s">
        <v>100</v>
      </c>
      <c r="F95" s="38">
        <v>391340</v>
      </c>
      <c r="G95" s="38">
        <v>0</v>
      </c>
      <c r="H95" s="38">
        <v>391340</v>
      </c>
      <c r="I95" s="38">
        <v>34294.980000000003</v>
      </c>
      <c r="J95" s="11">
        <f t="shared" si="16"/>
        <v>8.763474216793582E-2</v>
      </c>
      <c r="K95" s="38">
        <v>34294.980000000003</v>
      </c>
      <c r="L95" s="38">
        <v>0</v>
      </c>
      <c r="M95" s="38">
        <v>34294.980000000003</v>
      </c>
      <c r="N95" s="11">
        <f t="shared" si="17"/>
        <v>1</v>
      </c>
      <c r="O95" s="38">
        <v>0</v>
      </c>
      <c r="P95" s="12">
        <f t="shared" si="6"/>
        <v>-357045.02</v>
      </c>
    </row>
    <row r="96" spans="1:16" s="39" customFormat="1" x14ac:dyDescent="0.2">
      <c r="A96" s="35">
        <v>45018</v>
      </c>
      <c r="B96" s="19" t="str">
        <f t="shared" si="14"/>
        <v>4</v>
      </c>
      <c r="C96" s="19" t="str">
        <f t="shared" si="15"/>
        <v>45</v>
      </c>
      <c r="D96" s="36" t="str">
        <f t="shared" si="9"/>
        <v>450</v>
      </c>
      <c r="E96" s="37" t="s">
        <v>101</v>
      </c>
      <c r="F96" s="38">
        <v>10500</v>
      </c>
      <c r="G96" s="38">
        <v>0</v>
      </c>
      <c r="H96" s="38">
        <v>10500</v>
      </c>
      <c r="I96" s="38">
        <v>0</v>
      </c>
      <c r="J96" s="11">
        <f t="shared" si="16"/>
        <v>0</v>
      </c>
      <c r="K96" s="38">
        <v>0</v>
      </c>
      <c r="L96" s="38">
        <v>0</v>
      </c>
      <c r="M96" s="38">
        <v>0</v>
      </c>
      <c r="N96" s="11" t="str">
        <f t="shared" si="17"/>
        <v xml:space="preserve"> </v>
      </c>
      <c r="O96" s="38">
        <v>0</v>
      </c>
      <c r="P96" s="12">
        <f t="shared" si="6"/>
        <v>-10500</v>
      </c>
    </row>
    <row r="97" spans="1:16" s="39" customFormat="1" x14ac:dyDescent="0.2">
      <c r="A97" s="35">
        <v>45034</v>
      </c>
      <c r="B97" s="19" t="str">
        <f t="shared" si="14"/>
        <v>4</v>
      </c>
      <c r="C97" s="19" t="str">
        <f t="shared" si="15"/>
        <v>45</v>
      </c>
      <c r="D97" s="36" t="str">
        <f t="shared" si="9"/>
        <v>450</v>
      </c>
      <c r="E97" s="37" t="s">
        <v>102</v>
      </c>
      <c r="F97" s="38">
        <v>0</v>
      </c>
      <c r="G97" s="38">
        <v>0</v>
      </c>
      <c r="H97" s="38">
        <v>0</v>
      </c>
      <c r="I97" s="38">
        <v>66478.5</v>
      </c>
      <c r="J97" s="11" t="str">
        <f t="shared" si="16"/>
        <v xml:space="preserve"> </v>
      </c>
      <c r="K97" s="38">
        <v>66478.5</v>
      </c>
      <c r="L97" s="38">
        <v>0</v>
      </c>
      <c r="M97" s="38">
        <v>66478.5</v>
      </c>
      <c r="N97" s="11">
        <f t="shared" si="17"/>
        <v>1</v>
      </c>
      <c r="O97" s="38">
        <v>0</v>
      </c>
      <c r="P97" s="12">
        <f t="shared" si="6"/>
        <v>66478.5</v>
      </c>
    </row>
    <row r="98" spans="1:16" s="39" customFormat="1" x14ac:dyDescent="0.2">
      <c r="A98" s="35">
        <v>45060</v>
      </c>
      <c r="B98" s="19" t="str">
        <f t="shared" si="14"/>
        <v>4</v>
      </c>
      <c r="C98" s="19" t="str">
        <f t="shared" si="15"/>
        <v>45</v>
      </c>
      <c r="D98" s="36" t="str">
        <f t="shared" si="9"/>
        <v>450</v>
      </c>
      <c r="E98" s="37" t="s">
        <v>103</v>
      </c>
      <c r="F98" s="38">
        <v>74457</v>
      </c>
      <c r="G98" s="38">
        <v>0</v>
      </c>
      <c r="H98" s="38">
        <v>74457</v>
      </c>
      <c r="I98" s="38">
        <v>1705.39</v>
      </c>
      <c r="J98" s="11">
        <f t="shared" si="16"/>
        <v>2.2904360906294909E-2</v>
      </c>
      <c r="K98" s="38">
        <v>1705.39</v>
      </c>
      <c r="L98" s="38">
        <v>0</v>
      </c>
      <c r="M98" s="38">
        <v>1705.39</v>
      </c>
      <c r="N98" s="11">
        <f t="shared" si="17"/>
        <v>1</v>
      </c>
      <c r="O98" s="38">
        <v>0</v>
      </c>
      <c r="P98" s="12">
        <f t="shared" si="6"/>
        <v>-72751.61</v>
      </c>
    </row>
    <row r="99" spans="1:16" s="39" customFormat="1" x14ac:dyDescent="0.2">
      <c r="A99" s="35">
        <v>45081</v>
      </c>
      <c r="B99" s="19" t="str">
        <f t="shared" si="14"/>
        <v>4</v>
      </c>
      <c r="C99" s="19" t="str">
        <f t="shared" si="15"/>
        <v>45</v>
      </c>
      <c r="D99" s="36" t="str">
        <f t="shared" si="9"/>
        <v>450</v>
      </c>
      <c r="E99" s="37" t="s">
        <v>104</v>
      </c>
      <c r="F99" s="38">
        <v>217540</v>
      </c>
      <c r="G99" s="38">
        <v>0</v>
      </c>
      <c r="H99" s="38">
        <v>217540</v>
      </c>
      <c r="I99" s="38">
        <v>0</v>
      </c>
      <c r="J99" s="11">
        <f t="shared" si="16"/>
        <v>0</v>
      </c>
      <c r="K99" s="38">
        <v>0</v>
      </c>
      <c r="L99" s="38">
        <v>0</v>
      </c>
      <c r="M99" s="38">
        <v>0</v>
      </c>
      <c r="N99" s="11" t="str">
        <f t="shared" si="17"/>
        <v xml:space="preserve"> </v>
      </c>
      <c r="O99" s="38">
        <v>0</v>
      </c>
      <c r="P99" s="12">
        <f t="shared" si="6"/>
        <v>-217540</v>
      </c>
    </row>
    <row r="100" spans="1:16" s="39" customFormat="1" x14ac:dyDescent="0.2">
      <c r="A100" s="35">
        <v>45082</v>
      </c>
      <c r="B100" s="19" t="str">
        <f t="shared" si="14"/>
        <v>4</v>
      </c>
      <c r="C100" s="19" t="str">
        <f t="shared" si="15"/>
        <v>45</v>
      </c>
      <c r="D100" s="36" t="str">
        <f t="shared" si="9"/>
        <v>450</v>
      </c>
      <c r="E100" s="37" t="s">
        <v>105</v>
      </c>
      <c r="F100" s="38">
        <v>1680000</v>
      </c>
      <c r="G100" s="38">
        <v>0</v>
      </c>
      <c r="H100" s="38">
        <v>1680000</v>
      </c>
      <c r="I100" s="38">
        <v>0</v>
      </c>
      <c r="J100" s="11">
        <f t="shared" si="16"/>
        <v>0</v>
      </c>
      <c r="K100" s="38">
        <v>0</v>
      </c>
      <c r="L100" s="38">
        <v>0</v>
      </c>
      <c r="M100" s="38">
        <v>0</v>
      </c>
      <c r="N100" s="11" t="str">
        <f t="shared" si="17"/>
        <v xml:space="preserve"> </v>
      </c>
      <c r="O100" s="38">
        <v>0</v>
      </c>
      <c r="P100" s="12">
        <f t="shared" si="6"/>
        <v>-1680000</v>
      </c>
    </row>
    <row r="101" spans="1:16" s="39" customFormat="1" x14ac:dyDescent="0.2">
      <c r="A101" s="35">
        <v>45084</v>
      </c>
      <c r="B101" s="19" t="str">
        <f t="shared" si="14"/>
        <v>4</v>
      </c>
      <c r="C101" s="19" t="str">
        <f t="shared" si="15"/>
        <v>45</v>
      </c>
      <c r="D101" s="36" t="str">
        <f t="shared" si="9"/>
        <v>450</v>
      </c>
      <c r="E101" s="37" t="s">
        <v>106</v>
      </c>
      <c r="F101" s="38">
        <v>570000</v>
      </c>
      <c r="G101" s="38">
        <v>0</v>
      </c>
      <c r="H101" s="38">
        <v>570000</v>
      </c>
      <c r="I101" s="38">
        <v>0</v>
      </c>
      <c r="J101" s="11">
        <f t="shared" si="16"/>
        <v>0</v>
      </c>
      <c r="K101" s="38">
        <v>0</v>
      </c>
      <c r="L101" s="38">
        <v>0</v>
      </c>
      <c r="M101" s="38">
        <v>0</v>
      </c>
      <c r="N101" s="11" t="str">
        <f t="shared" si="17"/>
        <v xml:space="preserve"> </v>
      </c>
      <c r="O101" s="38">
        <v>0</v>
      </c>
      <c r="P101" s="12">
        <f t="shared" si="6"/>
        <v>-570000</v>
      </c>
    </row>
    <row r="102" spans="1:16" s="39" customFormat="1" x14ac:dyDescent="0.2">
      <c r="A102" s="35">
        <v>45085</v>
      </c>
      <c r="B102" s="19" t="str">
        <f t="shared" si="14"/>
        <v>4</v>
      </c>
      <c r="C102" s="19" t="str">
        <f t="shared" si="15"/>
        <v>45</v>
      </c>
      <c r="D102" s="36" t="str">
        <f t="shared" si="9"/>
        <v>450</v>
      </c>
      <c r="E102" s="37" t="s">
        <v>142</v>
      </c>
      <c r="F102" s="38">
        <v>0</v>
      </c>
      <c r="G102" s="38">
        <v>0</v>
      </c>
      <c r="H102" s="38">
        <v>0</v>
      </c>
      <c r="I102" s="38">
        <v>0</v>
      </c>
      <c r="J102" s="11" t="str">
        <f t="shared" si="16"/>
        <v xml:space="preserve"> </v>
      </c>
      <c r="K102" s="38">
        <v>0</v>
      </c>
      <c r="L102" s="38">
        <v>0</v>
      </c>
      <c r="M102" s="38">
        <v>0</v>
      </c>
      <c r="N102" s="11" t="str">
        <f t="shared" si="17"/>
        <v xml:space="preserve"> </v>
      </c>
      <c r="O102" s="38">
        <v>0</v>
      </c>
      <c r="P102" s="12">
        <f t="shared" si="6"/>
        <v>0</v>
      </c>
    </row>
    <row r="103" spans="1:16" s="39" customFormat="1" x14ac:dyDescent="0.2">
      <c r="A103" s="35">
        <v>45088</v>
      </c>
      <c r="B103" s="19" t="str">
        <f t="shared" si="14"/>
        <v>4</v>
      </c>
      <c r="C103" s="19" t="str">
        <f t="shared" si="15"/>
        <v>45</v>
      </c>
      <c r="D103" s="36" t="str">
        <f t="shared" si="9"/>
        <v>450</v>
      </c>
      <c r="E103" s="37" t="s">
        <v>107</v>
      </c>
      <c r="F103" s="38">
        <v>1981175</v>
      </c>
      <c r="G103" s="38">
        <v>0</v>
      </c>
      <c r="H103" s="38">
        <v>1981175</v>
      </c>
      <c r="I103" s="38">
        <v>0</v>
      </c>
      <c r="J103" s="11">
        <f t="shared" si="16"/>
        <v>0</v>
      </c>
      <c r="K103" s="38">
        <v>0</v>
      </c>
      <c r="L103" s="38">
        <v>0</v>
      </c>
      <c r="M103" s="38">
        <v>0</v>
      </c>
      <c r="N103" s="11" t="str">
        <f t="shared" si="17"/>
        <v xml:space="preserve"> </v>
      </c>
      <c r="O103" s="38">
        <v>0</v>
      </c>
      <c r="P103" s="12">
        <f t="shared" si="6"/>
        <v>-1981175</v>
      </c>
    </row>
    <row r="104" spans="1:16" s="39" customFormat="1" x14ac:dyDescent="0.2">
      <c r="A104" s="35">
        <v>45091</v>
      </c>
      <c r="B104" s="19" t="str">
        <f t="shared" si="14"/>
        <v>4</v>
      </c>
      <c r="C104" s="19" t="str">
        <f t="shared" si="15"/>
        <v>45</v>
      </c>
      <c r="D104" s="36" t="str">
        <f t="shared" si="9"/>
        <v>450</v>
      </c>
      <c r="E104" s="37" t="s">
        <v>143</v>
      </c>
      <c r="F104" s="38">
        <v>66479</v>
      </c>
      <c r="G104" s="38">
        <v>0</v>
      </c>
      <c r="H104" s="38">
        <v>66479</v>
      </c>
      <c r="I104" s="38">
        <v>0</v>
      </c>
      <c r="J104" s="11">
        <f t="shared" si="16"/>
        <v>0</v>
      </c>
      <c r="K104" s="38">
        <v>0</v>
      </c>
      <c r="L104" s="38">
        <v>0</v>
      </c>
      <c r="M104" s="38">
        <v>0</v>
      </c>
      <c r="N104" s="11" t="str">
        <f t="shared" si="17"/>
        <v xml:space="preserve"> </v>
      </c>
      <c r="O104" s="38">
        <v>0</v>
      </c>
      <c r="P104" s="12">
        <f t="shared" si="6"/>
        <v>-66479</v>
      </c>
    </row>
    <row r="105" spans="1:16" s="39" customFormat="1" x14ac:dyDescent="0.2">
      <c r="A105" s="35">
        <v>45161</v>
      </c>
      <c r="B105" s="19" t="str">
        <f t="shared" si="14"/>
        <v>4</v>
      </c>
      <c r="C105" s="19" t="str">
        <f t="shared" si="15"/>
        <v>45</v>
      </c>
      <c r="D105" s="36" t="str">
        <f t="shared" si="9"/>
        <v>451</v>
      </c>
      <c r="E105" s="37" t="s">
        <v>144</v>
      </c>
      <c r="F105" s="38">
        <v>201930</v>
      </c>
      <c r="G105" s="38">
        <v>0</v>
      </c>
      <c r="H105" s="38">
        <v>201930</v>
      </c>
      <c r="I105" s="38">
        <v>121158.18</v>
      </c>
      <c r="J105" s="11">
        <f t="shared" si="16"/>
        <v>0.60000089139800916</v>
      </c>
      <c r="K105" s="38">
        <v>121158.18</v>
      </c>
      <c r="L105" s="38">
        <v>0</v>
      </c>
      <c r="M105" s="38">
        <v>121158.18</v>
      </c>
      <c r="N105" s="11">
        <f t="shared" si="17"/>
        <v>1</v>
      </c>
      <c r="O105" s="38">
        <v>0</v>
      </c>
      <c r="P105" s="12">
        <f t="shared" si="6"/>
        <v>-80771.820000000007</v>
      </c>
    </row>
    <row r="106" spans="1:16" s="39" customFormat="1" x14ac:dyDescent="0.2">
      <c r="A106" s="35">
        <v>45162</v>
      </c>
      <c r="B106" s="19" t="str">
        <f t="shared" si="14"/>
        <v>4</v>
      </c>
      <c r="C106" s="19" t="str">
        <f t="shared" si="15"/>
        <v>45</v>
      </c>
      <c r="D106" s="36" t="str">
        <f t="shared" si="9"/>
        <v>451</v>
      </c>
      <c r="E106" s="37" t="s">
        <v>145</v>
      </c>
      <c r="F106" s="38">
        <v>161544</v>
      </c>
      <c r="G106" s="38">
        <v>0</v>
      </c>
      <c r="H106" s="38">
        <v>161544</v>
      </c>
      <c r="I106" s="38">
        <v>96926.54</v>
      </c>
      <c r="J106" s="11">
        <f t="shared" si="16"/>
        <v>0.6000008666369534</v>
      </c>
      <c r="K106" s="38">
        <v>96926.54</v>
      </c>
      <c r="L106" s="38">
        <v>0</v>
      </c>
      <c r="M106" s="38">
        <v>96926.54</v>
      </c>
      <c r="N106" s="11">
        <f t="shared" si="17"/>
        <v>1</v>
      </c>
      <c r="O106" s="38">
        <v>0</v>
      </c>
      <c r="P106" s="12">
        <f t="shared" si="6"/>
        <v>-64617.460000000006</v>
      </c>
    </row>
    <row r="107" spans="1:16" s="39" customFormat="1" x14ac:dyDescent="0.2">
      <c r="A107" s="35">
        <v>45167</v>
      </c>
      <c r="B107" s="19" t="str">
        <f t="shared" si="14"/>
        <v>4</v>
      </c>
      <c r="C107" s="19" t="str">
        <f t="shared" si="15"/>
        <v>45</v>
      </c>
      <c r="D107" s="36" t="str">
        <f t="shared" si="9"/>
        <v>451</v>
      </c>
      <c r="E107" s="37" t="s">
        <v>161</v>
      </c>
      <c r="F107" s="38">
        <v>0</v>
      </c>
      <c r="G107" s="38">
        <v>0</v>
      </c>
      <c r="H107" s="38">
        <v>0</v>
      </c>
      <c r="I107" s="38">
        <v>67646.09</v>
      </c>
      <c r="J107" s="11" t="str">
        <f t="shared" si="16"/>
        <v xml:space="preserve"> </v>
      </c>
      <c r="K107" s="38">
        <v>67646.09</v>
      </c>
      <c r="L107" s="38">
        <v>0</v>
      </c>
      <c r="M107" s="38">
        <v>67646.09</v>
      </c>
      <c r="N107" s="11">
        <f t="shared" si="17"/>
        <v>1</v>
      </c>
      <c r="O107" s="38">
        <v>0</v>
      </c>
      <c r="P107" s="12">
        <f t="shared" si="6"/>
        <v>67646.09</v>
      </c>
    </row>
    <row r="108" spans="1:16" s="39" customFormat="1" x14ac:dyDescent="0.2">
      <c r="A108" s="35">
        <v>45168</v>
      </c>
      <c r="B108" s="19" t="str">
        <f t="shared" si="14"/>
        <v>4</v>
      </c>
      <c r="C108" s="19" t="str">
        <f t="shared" si="15"/>
        <v>45</v>
      </c>
      <c r="D108" s="36" t="str">
        <f t="shared" si="9"/>
        <v>451</v>
      </c>
      <c r="E108" s="37" t="s">
        <v>146</v>
      </c>
      <c r="F108" s="38">
        <v>242316</v>
      </c>
      <c r="G108" s="38">
        <v>0</v>
      </c>
      <c r="H108" s="38">
        <v>242316</v>
      </c>
      <c r="I108" s="38">
        <v>145389.82</v>
      </c>
      <c r="J108" s="11">
        <f t="shared" si="16"/>
        <v>0.60000090790537974</v>
      </c>
      <c r="K108" s="38">
        <v>145389.82</v>
      </c>
      <c r="L108" s="38">
        <v>0</v>
      </c>
      <c r="M108" s="38">
        <v>145389.82</v>
      </c>
      <c r="N108" s="11">
        <f t="shared" si="17"/>
        <v>1</v>
      </c>
      <c r="O108" s="38">
        <v>0</v>
      </c>
      <c r="P108" s="12">
        <f t="shared" si="6"/>
        <v>-96926.18</v>
      </c>
    </row>
    <row r="109" spans="1:16" s="39" customFormat="1" x14ac:dyDescent="0.2">
      <c r="A109" s="35">
        <v>45169</v>
      </c>
      <c r="B109" s="19" t="str">
        <f t="shared" si="14"/>
        <v>4</v>
      </c>
      <c r="C109" s="19" t="str">
        <f t="shared" si="15"/>
        <v>45</v>
      </c>
      <c r="D109" s="36" t="str">
        <f t="shared" si="9"/>
        <v>451</v>
      </c>
      <c r="E109" s="37" t="s">
        <v>147</v>
      </c>
      <c r="F109" s="38">
        <v>63092</v>
      </c>
      <c r="G109" s="38">
        <v>0</v>
      </c>
      <c r="H109" s="38">
        <v>63092</v>
      </c>
      <c r="I109" s="38">
        <v>0</v>
      </c>
      <c r="J109" s="11">
        <f t="shared" si="16"/>
        <v>0</v>
      </c>
      <c r="K109" s="38">
        <v>0</v>
      </c>
      <c r="L109" s="38">
        <v>0</v>
      </c>
      <c r="M109" s="38">
        <v>0</v>
      </c>
      <c r="N109" s="11" t="str">
        <f t="shared" si="17"/>
        <v xml:space="preserve"> </v>
      </c>
      <c r="O109" s="38">
        <v>0</v>
      </c>
      <c r="P109" s="12">
        <f t="shared" si="6"/>
        <v>-63092</v>
      </c>
    </row>
    <row r="110" spans="1:16" s="39" customFormat="1" x14ac:dyDescent="0.2">
      <c r="A110" s="35">
        <v>49015</v>
      </c>
      <c r="B110" s="19" t="str">
        <f t="shared" si="14"/>
        <v>4</v>
      </c>
      <c r="C110" s="19" t="str">
        <f t="shared" si="15"/>
        <v>49</v>
      </c>
      <c r="D110" s="36" t="str">
        <f t="shared" si="9"/>
        <v>490</v>
      </c>
      <c r="E110" s="37" t="s">
        <v>148</v>
      </c>
      <c r="F110" s="38">
        <v>27528</v>
      </c>
      <c r="G110" s="38">
        <v>0</v>
      </c>
      <c r="H110" s="38">
        <v>27528</v>
      </c>
      <c r="I110" s="38">
        <v>0</v>
      </c>
      <c r="J110" s="11">
        <f t="shared" si="16"/>
        <v>0</v>
      </c>
      <c r="K110" s="38">
        <v>0</v>
      </c>
      <c r="L110" s="38">
        <v>0</v>
      </c>
      <c r="M110" s="38">
        <v>0</v>
      </c>
      <c r="N110" s="11" t="str">
        <f t="shared" si="17"/>
        <v xml:space="preserve"> </v>
      </c>
      <c r="O110" s="38">
        <v>0</v>
      </c>
      <c r="P110" s="12">
        <f t="shared" si="6"/>
        <v>-27528</v>
      </c>
    </row>
    <row r="111" spans="1:16" s="39" customFormat="1" x14ac:dyDescent="0.2">
      <c r="A111" s="35">
        <v>49115</v>
      </c>
      <c r="B111" s="19" t="str">
        <f t="shared" si="14"/>
        <v>4</v>
      </c>
      <c r="C111" s="19" t="str">
        <f t="shared" si="15"/>
        <v>49</v>
      </c>
      <c r="D111" s="36" t="str">
        <f t="shared" si="9"/>
        <v>491</v>
      </c>
      <c r="E111" s="37" t="s">
        <v>162</v>
      </c>
      <c r="F111" s="38">
        <v>0</v>
      </c>
      <c r="G111" s="38">
        <v>0</v>
      </c>
      <c r="H111" s="38">
        <v>0</v>
      </c>
      <c r="I111" s="38">
        <v>20645.96</v>
      </c>
      <c r="J111" s="11" t="str">
        <f t="shared" si="16"/>
        <v xml:space="preserve"> </v>
      </c>
      <c r="K111" s="38">
        <v>20645.96</v>
      </c>
      <c r="L111" s="38">
        <v>0</v>
      </c>
      <c r="M111" s="38">
        <v>20645.96</v>
      </c>
      <c r="N111" s="11">
        <f t="shared" si="17"/>
        <v>1</v>
      </c>
      <c r="O111" s="38">
        <v>0</v>
      </c>
      <c r="P111" s="12">
        <f t="shared" si="6"/>
        <v>20645.96</v>
      </c>
    </row>
    <row r="112" spans="1:16" s="39" customFormat="1" x14ac:dyDescent="0.2">
      <c r="A112" s="35">
        <v>49117</v>
      </c>
      <c r="B112" s="19" t="str">
        <f t="shared" si="14"/>
        <v>4</v>
      </c>
      <c r="C112" s="19" t="str">
        <f t="shared" si="15"/>
        <v>49</v>
      </c>
      <c r="D112" s="36" t="str">
        <f t="shared" si="9"/>
        <v>491</v>
      </c>
      <c r="E112" s="37" t="s">
        <v>166</v>
      </c>
      <c r="F112" s="38">
        <v>0</v>
      </c>
      <c r="G112" s="38">
        <v>0</v>
      </c>
      <c r="H112" s="38">
        <v>0</v>
      </c>
      <c r="I112" s="38">
        <v>25895.81</v>
      </c>
      <c r="J112" s="11" t="str">
        <f t="shared" si="16"/>
        <v xml:space="preserve"> </v>
      </c>
      <c r="K112" s="38">
        <v>25895.81</v>
      </c>
      <c r="L112" s="38">
        <v>0</v>
      </c>
      <c r="M112" s="38">
        <v>25895.81</v>
      </c>
      <c r="N112" s="11">
        <f t="shared" si="17"/>
        <v>1</v>
      </c>
      <c r="O112" s="38">
        <v>0</v>
      </c>
      <c r="P112" s="12">
        <f t="shared" si="6"/>
        <v>25895.81</v>
      </c>
    </row>
    <row r="113" spans="1:16" s="39" customFormat="1" x14ac:dyDescent="0.2">
      <c r="A113" s="35">
        <v>49705</v>
      </c>
      <c r="B113" s="19" t="str">
        <f t="shared" si="14"/>
        <v>4</v>
      </c>
      <c r="C113" s="19" t="str">
        <f t="shared" si="15"/>
        <v>49</v>
      </c>
      <c r="D113" s="36" t="str">
        <f t="shared" ref="D113:D127" si="20">LEFT(A113,3)</f>
        <v>497</v>
      </c>
      <c r="E113" s="37" t="s">
        <v>149</v>
      </c>
      <c r="F113" s="38">
        <v>34000</v>
      </c>
      <c r="G113" s="38">
        <v>0</v>
      </c>
      <c r="H113" s="38">
        <v>34000</v>
      </c>
      <c r="I113" s="38">
        <v>0</v>
      </c>
      <c r="J113" s="11">
        <f t="shared" si="16"/>
        <v>0</v>
      </c>
      <c r="K113" s="38">
        <v>0</v>
      </c>
      <c r="L113" s="38">
        <v>0</v>
      </c>
      <c r="M113" s="38">
        <v>0</v>
      </c>
      <c r="N113" s="11" t="str">
        <f t="shared" si="17"/>
        <v xml:space="preserve"> </v>
      </c>
      <c r="O113" s="38">
        <v>0</v>
      </c>
      <c r="P113" s="12">
        <f t="shared" si="6"/>
        <v>-34000</v>
      </c>
    </row>
    <row r="114" spans="1:16" s="39" customFormat="1" x14ac:dyDescent="0.2">
      <c r="A114" s="35">
        <v>49711</v>
      </c>
      <c r="B114" s="19" t="str">
        <f t="shared" si="14"/>
        <v>4</v>
      </c>
      <c r="C114" s="19" t="str">
        <f t="shared" si="15"/>
        <v>49</v>
      </c>
      <c r="D114" s="36" t="str">
        <f t="shared" si="20"/>
        <v>497</v>
      </c>
      <c r="E114" s="37" t="s">
        <v>109</v>
      </c>
      <c r="F114" s="38">
        <v>19313</v>
      </c>
      <c r="G114" s="38">
        <v>0</v>
      </c>
      <c r="H114" s="38">
        <v>19313</v>
      </c>
      <c r="I114" s="38">
        <v>0</v>
      </c>
      <c r="J114" s="11">
        <f t="shared" si="16"/>
        <v>0</v>
      </c>
      <c r="K114" s="38">
        <v>0</v>
      </c>
      <c r="L114" s="38">
        <v>0</v>
      </c>
      <c r="M114" s="38">
        <v>0</v>
      </c>
      <c r="N114" s="11" t="str">
        <f t="shared" si="17"/>
        <v xml:space="preserve"> </v>
      </c>
      <c r="O114" s="38">
        <v>0</v>
      </c>
      <c r="P114" s="12">
        <f t="shared" ref="P114:P125" si="21">I114-H114</f>
        <v>-19313</v>
      </c>
    </row>
    <row r="115" spans="1:16" s="39" customFormat="1" x14ac:dyDescent="0.2">
      <c r="A115" s="35">
        <v>49712</v>
      </c>
      <c r="B115" s="19" t="str">
        <f t="shared" si="14"/>
        <v>4</v>
      </c>
      <c r="C115" s="19" t="str">
        <f t="shared" si="15"/>
        <v>49</v>
      </c>
      <c r="D115" s="36" t="str">
        <f t="shared" si="20"/>
        <v>497</v>
      </c>
      <c r="E115" s="37" t="s">
        <v>110</v>
      </c>
      <c r="F115" s="38">
        <v>95938</v>
      </c>
      <c r="G115" s="38">
        <v>0</v>
      </c>
      <c r="H115" s="38">
        <v>95938</v>
      </c>
      <c r="I115" s="38">
        <v>0</v>
      </c>
      <c r="J115" s="11">
        <f t="shared" si="16"/>
        <v>0</v>
      </c>
      <c r="K115" s="38">
        <v>0</v>
      </c>
      <c r="L115" s="38">
        <v>0</v>
      </c>
      <c r="M115" s="38">
        <v>0</v>
      </c>
      <c r="N115" s="11" t="str">
        <f t="shared" si="17"/>
        <v xml:space="preserve"> </v>
      </c>
      <c r="O115" s="38">
        <v>0</v>
      </c>
      <c r="P115" s="12">
        <f t="shared" si="21"/>
        <v>-95938</v>
      </c>
    </row>
    <row r="116" spans="1:16" s="39" customFormat="1" x14ac:dyDescent="0.2">
      <c r="A116" s="35">
        <v>49713</v>
      </c>
      <c r="B116" s="19" t="str">
        <f t="shared" si="14"/>
        <v>4</v>
      </c>
      <c r="C116" s="19" t="str">
        <f t="shared" si="15"/>
        <v>49</v>
      </c>
      <c r="D116" s="36" t="str">
        <f t="shared" si="20"/>
        <v>497</v>
      </c>
      <c r="E116" s="37" t="s">
        <v>150</v>
      </c>
      <c r="F116" s="38">
        <v>52815</v>
      </c>
      <c r="G116" s="38">
        <v>0</v>
      </c>
      <c r="H116" s="38">
        <v>52815</v>
      </c>
      <c r="I116" s="38">
        <v>0</v>
      </c>
      <c r="J116" s="11">
        <f t="shared" si="16"/>
        <v>0</v>
      </c>
      <c r="K116" s="38">
        <v>0</v>
      </c>
      <c r="L116" s="38">
        <v>0</v>
      </c>
      <c r="M116" s="38">
        <v>0</v>
      </c>
      <c r="N116" s="11" t="str">
        <f t="shared" si="17"/>
        <v xml:space="preserve"> </v>
      </c>
      <c r="O116" s="38">
        <v>0</v>
      </c>
      <c r="P116" s="12">
        <f t="shared" si="21"/>
        <v>-52815</v>
      </c>
    </row>
    <row r="117" spans="1:16" s="39" customFormat="1" x14ac:dyDescent="0.2">
      <c r="A117" s="35">
        <v>49716</v>
      </c>
      <c r="B117" s="19" t="str">
        <f t="shared" si="14"/>
        <v>4</v>
      </c>
      <c r="C117" s="19" t="str">
        <f t="shared" si="15"/>
        <v>49</v>
      </c>
      <c r="D117" s="36" t="str">
        <f t="shared" si="20"/>
        <v>497</v>
      </c>
      <c r="E117" s="37" t="s">
        <v>151</v>
      </c>
      <c r="F117" s="38">
        <v>27442</v>
      </c>
      <c r="G117" s="38">
        <v>0</v>
      </c>
      <c r="H117" s="38">
        <v>27442</v>
      </c>
      <c r="I117" s="38">
        <v>27442.38</v>
      </c>
      <c r="J117" s="11">
        <f t="shared" si="16"/>
        <v>1.0000138473872167</v>
      </c>
      <c r="K117" s="38">
        <v>27442.38</v>
      </c>
      <c r="L117" s="38">
        <v>0</v>
      </c>
      <c r="M117" s="38">
        <v>27442.38</v>
      </c>
      <c r="N117" s="11">
        <f t="shared" si="17"/>
        <v>1</v>
      </c>
      <c r="O117" s="38">
        <v>0</v>
      </c>
      <c r="P117" s="12">
        <f t="shared" si="21"/>
        <v>0.38000000000101863</v>
      </c>
    </row>
    <row r="118" spans="1:16" s="39" customFormat="1" x14ac:dyDescent="0.2">
      <c r="A118" s="35">
        <v>49717</v>
      </c>
      <c r="B118" s="19" t="str">
        <f t="shared" ref="B118:B124" si="22">LEFT(A118,1)</f>
        <v>4</v>
      </c>
      <c r="C118" s="19" t="str">
        <f t="shared" ref="C118:C124" si="23">LEFT(A118,2)</f>
        <v>49</v>
      </c>
      <c r="D118" s="36" t="str">
        <f t="shared" ref="D118:D124" si="24">LEFT(A118,3)</f>
        <v>497</v>
      </c>
      <c r="E118" s="37" t="s">
        <v>152</v>
      </c>
      <c r="F118" s="38">
        <v>75818</v>
      </c>
      <c r="G118" s="38">
        <v>0</v>
      </c>
      <c r="H118" s="38">
        <v>75818</v>
      </c>
      <c r="I118" s="38">
        <v>0</v>
      </c>
      <c r="J118" s="11">
        <f t="shared" si="16"/>
        <v>0</v>
      </c>
      <c r="K118" s="38">
        <v>0</v>
      </c>
      <c r="L118" s="38">
        <v>0</v>
      </c>
      <c r="M118" s="38">
        <v>0</v>
      </c>
      <c r="N118" s="11" t="str">
        <f t="shared" si="17"/>
        <v xml:space="preserve"> </v>
      </c>
      <c r="O118" s="38">
        <v>0</v>
      </c>
      <c r="P118" s="12">
        <f t="shared" si="21"/>
        <v>-75818</v>
      </c>
    </row>
    <row r="119" spans="1:16" s="39" customFormat="1" x14ac:dyDescent="0.2">
      <c r="A119" s="35">
        <v>49718</v>
      </c>
      <c r="B119" s="19" t="str">
        <f t="shared" si="22"/>
        <v>4</v>
      </c>
      <c r="C119" s="19" t="str">
        <f t="shared" si="23"/>
        <v>49</v>
      </c>
      <c r="D119" s="36" t="str">
        <f t="shared" si="24"/>
        <v>497</v>
      </c>
      <c r="E119" s="37" t="s">
        <v>153</v>
      </c>
      <c r="F119" s="38">
        <v>61000</v>
      </c>
      <c r="G119" s="38">
        <v>0</v>
      </c>
      <c r="H119" s="38">
        <v>61000</v>
      </c>
      <c r="I119" s="38">
        <v>0</v>
      </c>
      <c r="J119" s="11">
        <f t="shared" si="16"/>
        <v>0</v>
      </c>
      <c r="K119" s="38">
        <v>0</v>
      </c>
      <c r="L119" s="38">
        <v>0</v>
      </c>
      <c r="M119" s="38">
        <v>0</v>
      </c>
      <c r="N119" s="11" t="str">
        <f t="shared" si="17"/>
        <v xml:space="preserve"> </v>
      </c>
      <c r="O119" s="38">
        <v>0</v>
      </c>
      <c r="P119" s="12">
        <f t="shared" si="21"/>
        <v>-61000</v>
      </c>
    </row>
    <row r="120" spans="1:16" s="39" customFormat="1" x14ac:dyDescent="0.2">
      <c r="A120" s="35">
        <v>49719</v>
      </c>
      <c r="B120" s="19" t="str">
        <f t="shared" si="22"/>
        <v>4</v>
      </c>
      <c r="C120" s="19" t="str">
        <f t="shared" si="23"/>
        <v>49</v>
      </c>
      <c r="D120" s="36" t="str">
        <f t="shared" si="24"/>
        <v>497</v>
      </c>
      <c r="E120" s="37" t="s">
        <v>154</v>
      </c>
      <c r="F120" s="38">
        <v>52500</v>
      </c>
      <c r="G120" s="38">
        <v>0</v>
      </c>
      <c r="H120" s="38">
        <v>52500</v>
      </c>
      <c r="I120" s="38">
        <v>0</v>
      </c>
      <c r="J120" s="11">
        <f t="shared" si="16"/>
        <v>0</v>
      </c>
      <c r="K120" s="38">
        <v>0</v>
      </c>
      <c r="L120" s="38">
        <v>0</v>
      </c>
      <c r="M120" s="38">
        <v>0</v>
      </c>
      <c r="N120" s="11" t="str">
        <f t="shared" si="17"/>
        <v xml:space="preserve"> </v>
      </c>
      <c r="O120" s="38">
        <v>0</v>
      </c>
      <c r="P120" s="12">
        <f t="shared" si="21"/>
        <v>-52500</v>
      </c>
    </row>
    <row r="121" spans="1:16" s="39" customFormat="1" x14ac:dyDescent="0.2">
      <c r="A121" s="35">
        <v>52000</v>
      </c>
      <c r="B121" s="19" t="str">
        <f t="shared" si="22"/>
        <v>5</v>
      </c>
      <c r="C121" s="19" t="str">
        <f t="shared" si="23"/>
        <v>52</v>
      </c>
      <c r="D121" s="36" t="str">
        <f t="shared" si="24"/>
        <v>520</v>
      </c>
      <c r="E121" s="37" t="s">
        <v>111</v>
      </c>
      <c r="F121" s="38">
        <v>1700000</v>
      </c>
      <c r="G121" s="38">
        <v>0</v>
      </c>
      <c r="H121" s="38">
        <v>1700000</v>
      </c>
      <c r="I121" s="38">
        <v>771323.56</v>
      </c>
      <c r="J121" s="11">
        <f t="shared" si="16"/>
        <v>0.45371974117647063</v>
      </c>
      <c r="K121" s="38">
        <v>771323.56</v>
      </c>
      <c r="L121" s="38">
        <v>0</v>
      </c>
      <c r="M121" s="38">
        <v>771323.56</v>
      </c>
      <c r="N121" s="11">
        <f t="shared" si="17"/>
        <v>1</v>
      </c>
      <c r="O121" s="38">
        <v>0</v>
      </c>
      <c r="P121" s="12">
        <f t="shared" si="21"/>
        <v>-928676.44</v>
      </c>
    </row>
    <row r="122" spans="1:16" s="39" customFormat="1" x14ac:dyDescent="0.2">
      <c r="A122" s="35">
        <v>53400</v>
      </c>
      <c r="B122" s="19" t="str">
        <f t="shared" si="22"/>
        <v>5</v>
      </c>
      <c r="C122" s="19" t="str">
        <f t="shared" si="23"/>
        <v>53</v>
      </c>
      <c r="D122" s="36" t="str">
        <f t="shared" si="24"/>
        <v>534</v>
      </c>
      <c r="E122" s="37" t="s">
        <v>112</v>
      </c>
      <c r="F122" s="38">
        <v>1030000</v>
      </c>
      <c r="G122" s="38">
        <v>0</v>
      </c>
      <c r="H122" s="38">
        <v>1030000</v>
      </c>
      <c r="I122" s="38">
        <v>0</v>
      </c>
      <c r="J122" s="11">
        <f t="shared" si="16"/>
        <v>0</v>
      </c>
      <c r="K122" s="38">
        <v>0</v>
      </c>
      <c r="L122" s="38">
        <v>0</v>
      </c>
      <c r="M122" s="38">
        <v>0</v>
      </c>
      <c r="N122" s="11" t="str">
        <f t="shared" si="17"/>
        <v xml:space="preserve"> </v>
      </c>
      <c r="O122" s="38">
        <v>0</v>
      </c>
      <c r="P122" s="12">
        <f t="shared" si="21"/>
        <v>-1030000</v>
      </c>
    </row>
    <row r="123" spans="1:16" s="39" customFormat="1" x14ac:dyDescent="0.2">
      <c r="A123" s="35">
        <v>54100</v>
      </c>
      <c r="B123" s="19" t="str">
        <f t="shared" si="22"/>
        <v>5</v>
      </c>
      <c r="C123" s="19" t="str">
        <f t="shared" si="23"/>
        <v>54</v>
      </c>
      <c r="D123" s="36" t="str">
        <f t="shared" si="24"/>
        <v>541</v>
      </c>
      <c r="E123" s="37" t="s">
        <v>113</v>
      </c>
      <c r="F123" s="38">
        <v>25000</v>
      </c>
      <c r="G123" s="38">
        <v>0</v>
      </c>
      <c r="H123" s="38">
        <v>25000</v>
      </c>
      <c r="I123" s="38">
        <v>6261.16</v>
      </c>
      <c r="J123" s="11">
        <f t="shared" si="16"/>
        <v>0.25044640000000001</v>
      </c>
      <c r="K123" s="38">
        <v>6261.16</v>
      </c>
      <c r="L123" s="38">
        <v>0</v>
      </c>
      <c r="M123" s="38">
        <v>6261.16</v>
      </c>
      <c r="N123" s="11">
        <f t="shared" si="17"/>
        <v>1</v>
      </c>
      <c r="O123" s="38">
        <v>0</v>
      </c>
      <c r="P123" s="12">
        <f t="shared" si="21"/>
        <v>-18738.84</v>
      </c>
    </row>
    <row r="124" spans="1:16" s="39" customFormat="1" x14ac:dyDescent="0.2">
      <c r="A124" s="35">
        <v>54101</v>
      </c>
      <c r="B124" s="19" t="str">
        <f t="shared" si="22"/>
        <v>5</v>
      </c>
      <c r="C124" s="19" t="str">
        <f t="shared" si="23"/>
        <v>54</v>
      </c>
      <c r="D124" s="36" t="str">
        <f t="shared" si="24"/>
        <v>541</v>
      </c>
      <c r="E124" s="37" t="s">
        <v>114</v>
      </c>
      <c r="F124" s="38">
        <v>25000</v>
      </c>
      <c r="G124" s="38">
        <v>0</v>
      </c>
      <c r="H124" s="38">
        <v>25000</v>
      </c>
      <c r="I124" s="38">
        <v>4500</v>
      </c>
      <c r="J124" s="11">
        <f t="shared" si="16"/>
        <v>0.18</v>
      </c>
      <c r="K124" s="38">
        <v>4500</v>
      </c>
      <c r="L124" s="38">
        <v>0</v>
      </c>
      <c r="M124" s="38">
        <v>4500</v>
      </c>
      <c r="N124" s="11">
        <f t="shared" si="17"/>
        <v>1</v>
      </c>
      <c r="O124" s="38">
        <v>0</v>
      </c>
      <c r="P124" s="12">
        <f t="shared" si="21"/>
        <v>-20500</v>
      </c>
    </row>
    <row r="125" spans="1:16" s="39" customFormat="1" x14ac:dyDescent="0.2">
      <c r="A125" s="35">
        <v>55000</v>
      </c>
      <c r="B125" s="19" t="str">
        <f t="shared" si="14"/>
        <v>5</v>
      </c>
      <c r="C125" s="19" t="str">
        <f t="shared" si="15"/>
        <v>55</v>
      </c>
      <c r="D125" s="36" t="str">
        <f t="shared" si="20"/>
        <v>550</v>
      </c>
      <c r="E125" s="37" t="s">
        <v>115</v>
      </c>
      <c r="F125" s="38">
        <v>1500000</v>
      </c>
      <c r="G125" s="38">
        <v>0</v>
      </c>
      <c r="H125" s="38">
        <v>1500000</v>
      </c>
      <c r="I125" s="38">
        <v>1279539.54</v>
      </c>
      <c r="J125" s="11">
        <f t="shared" si="16"/>
        <v>0.85302635999999998</v>
      </c>
      <c r="K125" s="38">
        <v>0</v>
      </c>
      <c r="L125" s="38">
        <v>0</v>
      </c>
      <c r="M125" s="38">
        <v>0</v>
      </c>
      <c r="N125" s="11">
        <f t="shared" si="17"/>
        <v>0</v>
      </c>
      <c r="O125" s="38">
        <v>1279539.54</v>
      </c>
      <c r="P125" s="12">
        <f t="shared" si="21"/>
        <v>-220460.45999999996</v>
      </c>
    </row>
    <row r="126" spans="1:16" s="39" customFormat="1" x14ac:dyDescent="0.2">
      <c r="A126" s="35">
        <v>55400</v>
      </c>
      <c r="B126" s="19" t="str">
        <f t="shared" si="14"/>
        <v>5</v>
      </c>
      <c r="C126" s="19" t="str">
        <f t="shared" si="15"/>
        <v>55</v>
      </c>
      <c r="D126" s="36" t="str">
        <f t="shared" si="20"/>
        <v>554</v>
      </c>
      <c r="E126" s="37" t="s">
        <v>116</v>
      </c>
      <c r="F126" s="38">
        <v>85000</v>
      </c>
      <c r="G126" s="38">
        <v>0</v>
      </c>
      <c r="H126" s="38">
        <v>85000</v>
      </c>
      <c r="I126" s="38">
        <v>0</v>
      </c>
      <c r="J126" s="11">
        <f t="shared" si="16"/>
        <v>0</v>
      </c>
      <c r="K126" s="38">
        <v>0</v>
      </c>
      <c r="L126" s="38">
        <v>0</v>
      </c>
      <c r="M126" s="38">
        <v>0</v>
      </c>
      <c r="N126" s="11" t="str">
        <f t="shared" si="17"/>
        <v xml:space="preserve"> </v>
      </c>
      <c r="O126" s="38">
        <v>0</v>
      </c>
      <c r="P126" s="12">
        <f t="shared" ref="P126:P128" si="25">I126-H126</f>
        <v>-85000</v>
      </c>
    </row>
    <row r="127" spans="1:16" s="39" customFormat="1" x14ac:dyDescent="0.2">
      <c r="A127" s="35">
        <v>55900</v>
      </c>
      <c r="B127" s="19" t="str">
        <f t="shared" si="14"/>
        <v>5</v>
      </c>
      <c r="C127" s="19" t="str">
        <f t="shared" si="15"/>
        <v>55</v>
      </c>
      <c r="D127" s="36" t="str">
        <f t="shared" si="20"/>
        <v>559</v>
      </c>
      <c r="E127" s="37" t="s">
        <v>117</v>
      </c>
      <c r="F127" s="38">
        <v>0</v>
      </c>
      <c r="G127" s="38">
        <v>0</v>
      </c>
      <c r="H127" s="38">
        <v>0</v>
      </c>
      <c r="I127" s="38">
        <v>8835.7000000000007</v>
      </c>
      <c r="J127" s="11" t="str">
        <f t="shared" si="16"/>
        <v xml:space="preserve"> </v>
      </c>
      <c r="K127" s="38">
        <v>0</v>
      </c>
      <c r="L127" s="38">
        <v>0</v>
      </c>
      <c r="M127" s="38">
        <v>0</v>
      </c>
      <c r="N127" s="11">
        <f t="shared" si="17"/>
        <v>0</v>
      </c>
      <c r="O127" s="38">
        <v>8835.7000000000007</v>
      </c>
      <c r="P127" s="12">
        <f t="shared" si="25"/>
        <v>8835.7000000000007</v>
      </c>
    </row>
    <row r="128" spans="1:16" s="39" customFormat="1" x14ac:dyDescent="0.2">
      <c r="A128" s="35">
        <v>59901</v>
      </c>
      <c r="B128" s="19" t="str">
        <f t="shared" ref="B128" si="26">LEFT(A128,1)</f>
        <v>5</v>
      </c>
      <c r="C128" s="19" t="str">
        <f t="shared" ref="C128" si="27">LEFT(A128,2)</f>
        <v>59</v>
      </c>
      <c r="D128" s="36" t="str">
        <f t="shared" ref="D128" si="28">LEFT(A128,3)</f>
        <v>599</v>
      </c>
      <c r="E128" s="37" t="s">
        <v>118</v>
      </c>
      <c r="F128" s="38">
        <v>280000</v>
      </c>
      <c r="G128" s="38">
        <v>0</v>
      </c>
      <c r="H128" s="38">
        <v>280000</v>
      </c>
      <c r="I128" s="38">
        <v>276862.5</v>
      </c>
      <c r="J128" s="11">
        <f t="shared" si="16"/>
        <v>0.9887946428571428</v>
      </c>
      <c r="K128" s="38">
        <v>0</v>
      </c>
      <c r="L128" s="38">
        <v>0</v>
      </c>
      <c r="M128" s="38">
        <v>0</v>
      </c>
      <c r="N128" s="11">
        <f t="shared" si="17"/>
        <v>0</v>
      </c>
      <c r="O128" s="38">
        <v>276862.5</v>
      </c>
      <c r="P128" s="12">
        <f t="shared" si="25"/>
        <v>-3137.5</v>
      </c>
    </row>
    <row r="129" spans="1:16" s="39" customFormat="1" x14ac:dyDescent="0.2">
      <c r="A129" s="40"/>
      <c r="B129" s="20"/>
      <c r="C129" s="20"/>
      <c r="D129" s="20"/>
      <c r="E129" s="13" t="s">
        <v>19</v>
      </c>
      <c r="F129" s="14">
        <f>SUM(F6:F128)</f>
        <v>319923101</v>
      </c>
      <c r="G129" s="14">
        <f>SUM(G6:G128)</f>
        <v>1859267.59</v>
      </c>
      <c r="H129" s="14">
        <f>SUM(H6:H128)</f>
        <v>321782368.58999997</v>
      </c>
      <c r="I129" s="14">
        <f>SUM(I6:I128)</f>
        <v>57060774.310000017</v>
      </c>
      <c r="J129" s="15">
        <f>I129/H129</f>
        <v>0.17732722448414873</v>
      </c>
      <c r="K129" s="14">
        <f>SUM(K6:K128)</f>
        <v>41591907.290000014</v>
      </c>
      <c r="L129" s="14">
        <f>SUM(L6:L128)</f>
        <v>4130988.42</v>
      </c>
      <c r="M129" s="14">
        <f>SUM(M6:M128)</f>
        <v>37460918.870000012</v>
      </c>
      <c r="N129" s="16">
        <f t="shared" ref="N129" si="29">IF(I129=0," ",M129/I129)</f>
        <v>0.65650912247496285</v>
      </c>
      <c r="O129" s="14">
        <f>SUM(O6:O128)</f>
        <v>19599855.439999998</v>
      </c>
      <c r="P129" s="14">
        <f>SUM(P6:P128)</f>
        <v>-264721594.28000003</v>
      </c>
    </row>
    <row r="130" spans="1:16" s="39" customFormat="1" x14ac:dyDescent="0.2">
      <c r="A130" s="40"/>
      <c r="B130" s="20"/>
      <c r="C130" s="20"/>
      <c r="D130" s="20"/>
      <c r="E130" s="41"/>
      <c r="F130" s="42"/>
      <c r="G130" s="42"/>
      <c r="H130" s="42"/>
      <c r="I130" s="42"/>
      <c r="J130" s="6"/>
      <c r="K130" s="42"/>
      <c r="L130" s="42"/>
      <c r="M130" s="42"/>
      <c r="N130" s="6"/>
      <c r="O130" s="42"/>
      <c r="P130" s="7"/>
    </row>
    <row r="131" spans="1:16" s="39" customFormat="1" x14ac:dyDescent="0.2">
      <c r="A131" s="35">
        <v>60301</v>
      </c>
      <c r="B131" s="19" t="str">
        <f t="shared" ref="B131:B150" si="30">LEFT(A131,1)</f>
        <v>6</v>
      </c>
      <c r="C131" s="19" t="str">
        <f t="shared" ref="C131:C150" si="31">LEFT(A131,2)</f>
        <v>60</v>
      </c>
      <c r="D131" s="36" t="str">
        <f t="shared" ref="D131" si="32">LEFT(A131,3)</f>
        <v>603</v>
      </c>
      <c r="E131" s="37" t="s">
        <v>119</v>
      </c>
      <c r="F131" s="38">
        <v>10415275</v>
      </c>
      <c r="G131" s="38">
        <v>0</v>
      </c>
      <c r="H131" s="38">
        <v>10415275</v>
      </c>
      <c r="I131" s="38">
        <v>0</v>
      </c>
      <c r="J131" s="11">
        <f t="shared" ref="J131:J147" si="33">IF(H131=0," ",I131/H131)</f>
        <v>0</v>
      </c>
      <c r="K131" s="38">
        <v>0</v>
      </c>
      <c r="L131" s="38">
        <v>0</v>
      </c>
      <c r="M131" s="38">
        <v>0</v>
      </c>
      <c r="N131" s="11" t="str">
        <f t="shared" ref="N131:N158" si="34">IF(I131=0," ",M131/I131)</f>
        <v xml:space="preserve"> </v>
      </c>
      <c r="O131" s="38">
        <v>0</v>
      </c>
      <c r="P131" s="12">
        <f t="shared" ref="P131:P157" si="35">I131-H131</f>
        <v>-10415275</v>
      </c>
    </row>
    <row r="132" spans="1:16" s="39" customFormat="1" x14ac:dyDescent="0.2">
      <c r="A132" s="35">
        <v>68000</v>
      </c>
      <c r="B132" s="19" t="str">
        <f t="shared" ref="B132:B147" si="36">LEFT(A132,1)</f>
        <v>6</v>
      </c>
      <c r="C132" s="19" t="str">
        <f t="shared" ref="C132:C147" si="37">LEFT(A132,2)</f>
        <v>68</v>
      </c>
      <c r="D132" s="36" t="str">
        <f t="shared" ref="D132:D147" si="38">LEFT(A132,3)</f>
        <v>680</v>
      </c>
      <c r="E132" s="37" t="s">
        <v>167</v>
      </c>
      <c r="F132" s="38">
        <v>0</v>
      </c>
      <c r="G132" s="38">
        <v>0</v>
      </c>
      <c r="H132" s="38">
        <v>0</v>
      </c>
      <c r="I132" s="38">
        <v>8.84</v>
      </c>
      <c r="J132" s="11" t="str">
        <f t="shared" si="33"/>
        <v xml:space="preserve"> </v>
      </c>
      <c r="K132" s="38">
        <v>8.84</v>
      </c>
      <c r="L132" s="38">
        <v>0</v>
      </c>
      <c r="M132" s="38">
        <v>8.84</v>
      </c>
      <c r="N132" s="11">
        <f t="shared" si="34"/>
        <v>1</v>
      </c>
      <c r="O132" s="38">
        <v>0</v>
      </c>
      <c r="P132" s="12">
        <f t="shared" si="35"/>
        <v>8.84</v>
      </c>
    </row>
    <row r="133" spans="1:16" s="39" customFormat="1" x14ac:dyDescent="0.2">
      <c r="A133" s="35">
        <v>68001</v>
      </c>
      <c r="B133" s="19" t="str">
        <f t="shared" si="36"/>
        <v>6</v>
      </c>
      <c r="C133" s="19" t="str">
        <f t="shared" si="37"/>
        <v>68</v>
      </c>
      <c r="D133" s="36" t="str">
        <f t="shared" si="38"/>
        <v>680</v>
      </c>
      <c r="E133" s="37" t="s">
        <v>168</v>
      </c>
      <c r="F133" s="38">
        <v>0</v>
      </c>
      <c r="G133" s="38">
        <v>0</v>
      </c>
      <c r="H133" s="38">
        <v>0</v>
      </c>
      <c r="I133" s="38">
        <v>27.37</v>
      </c>
      <c r="J133" s="11" t="str">
        <f t="shared" si="33"/>
        <v xml:space="preserve"> </v>
      </c>
      <c r="K133" s="38">
        <v>27.37</v>
      </c>
      <c r="L133" s="38">
        <v>0</v>
      </c>
      <c r="M133" s="38">
        <v>27.37</v>
      </c>
      <c r="N133" s="11">
        <f t="shared" si="34"/>
        <v>1</v>
      </c>
      <c r="O133" s="38">
        <v>0</v>
      </c>
      <c r="P133" s="12">
        <f t="shared" si="35"/>
        <v>27.37</v>
      </c>
    </row>
    <row r="134" spans="1:16" s="39" customFormat="1" x14ac:dyDescent="0.2">
      <c r="A134" s="35">
        <v>72001</v>
      </c>
      <c r="B134" s="19" t="str">
        <f t="shared" si="36"/>
        <v>7</v>
      </c>
      <c r="C134" s="19" t="str">
        <f t="shared" si="37"/>
        <v>72</v>
      </c>
      <c r="D134" s="36" t="str">
        <f t="shared" si="38"/>
        <v>720</v>
      </c>
      <c r="E134" s="37" t="s">
        <v>120</v>
      </c>
      <c r="F134" s="38">
        <v>1180388</v>
      </c>
      <c r="G134" s="38">
        <v>0</v>
      </c>
      <c r="H134" s="38">
        <v>1180388</v>
      </c>
      <c r="I134" s="38">
        <v>1414834.55</v>
      </c>
      <c r="J134" s="11">
        <f t="shared" si="33"/>
        <v>1.1986182085890402</v>
      </c>
      <c r="K134" s="38">
        <v>1414834.55</v>
      </c>
      <c r="L134" s="38">
        <v>0</v>
      </c>
      <c r="M134" s="38">
        <v>1414834.55</v>
      </c>
      <c r="N134" s="11">
        <f t="shared" si="34"/>
        <v>1</v>
      </c>
      <c r="O134" s="38">
        <v>0</v>
      </c>
      <c r="P134" s="12">
        <f t="shared" si="35"/>
        <v>234446.55000000005</v>
      </c>
    </row>
    <row r="135" spans="1:16" s="39" customFormat="1" x14ac:dyDescent="0.2">
      <c r="A135" s="35">
        <v>72002</v>
      </c>
      <c r="B135" s="19" t="str">
        <f t="shared" si="36"/>
        <v>7</v>
      </c>
      <c r="C135" s="19" t="str">
        <f t="shared" si="37"/>
        <v>72</v>
      </c>
      <c r="D135" s="36" t="str">
        <f t="shared" si="38"/>
        <v>720</v>
      </c>
      <c r="E135" s="37" t="s">
        <v>163</v>
      </c>
      <c r="F135" s="38">
        <v>0</v>
      </c>
      <c r="G135" s="38">
        <v>0</v>
      </c>
      <c r="H135" s="38">
        <v>0</v>
      </c>
      <c r="I135" s="38">
        <v>0</v>
      </c>
      <c r="J135" s="11" t="str">
        <f t="shared" si="33"/>
        <v xml:space="preserve"> </v>
      </c>
      <c r="K135" s="38">
        <v>0</v>
      </c>
      <c r="L135" s="38">
        <v>0</v>
      </c>
      <c r="M135" s="38">
        <v>0</v>
      </c>
      <c r="N135" s="11" t="str">
        <f t="shared" si="34"/>
        <v xml:space="preserve"> </v>
      </c>
      <c r="O135" s="38">
        <v>0</v>
      </c>
      <c r="P135" s="12">
        <f t="shared" si="35"/>
        <v>0</v>
      </c>
    </row>
    <row r="136" spans="1:16" s="39" customFormat="1" x14ac:dyDescent="0.2">
      <c r="A136" s="35">
        <v>72003</v>
      </c>
      <c r="B136" s="19" t="str">
        <f t="shared" si="36"/>
        <v>7</v>
      </c>
      <c r="C136" s="19" t="str">
        <f t="shared" si="37"/>
        <v>72</v>
      </c>
      <c r="D136" s="36" t="str">
        <f t="shared" si="38"/>
        <v>720</v>
      </c>
      <c r="E136" s="37" t="s">
        <v>121</v>
      </c>
      <c r="F136" s="38">
        <v>8594421</v>
      </c>
      <c r="G136" s="38">
        <v>0</v>
      </c>
      <c r="H136" s="38">
        <v>8594421</v>
      </c>
      <c r="I136" s="38">
        <v>0</v>
      </c>
      <c r="J136" s="11">
        <f t="shared" si="33"/>
        <v>0</v>
      </c>
      <c r="K136" s="38">
        <v>0</v>
      </c>
      <c r="L136" s="38">
        <v>0</v>
      </c>
      <c r="M136" s="38">
        <v>0</v>
      </c>
      <c r="N136" s="11" t="str">
        <f t="shared" si="34"/>
        <v xml:space="preserve"> </v>
      </c>
      <c r="O136" s="38">
        <v>0</v>
      </c>
      <c r="P136" s="12">
        <f t="shared" si="35"/>
        <v>-8594421</v>
      </c>
    </row>
    <row r="137" spans="1:16" s="39" customFormat="1" x14ac:dyDescent="0.2">
      <c r="A137" s="35">
        <v>72008</v>
      </c>
      <c r="B137" s="19" t="str">
        <f t="shared" si="36"/>
        <v>7</v>
      </c>
      <c r="C137" s="19" t="str">
        <f t="shared" si="37"/>
        <v>72</v>
      </c>
      <c r="D137" s="36" t="str">
        <f t="shared" si="38"/>
        <v>720</v>
      </c>
      <c r="E137" s="37" t="s">
        <v>155</v>
      </c>
      <c r="F137" s="38">
        <v>0</v>
      </c>
      <c r="G137" s="38">
        <v>0</v>
      </c>
      <c r="H137" s="38">
        <v>0</v>
      </c>
      <c r="I137" s="38">
        <v>0</v>
      </c>
      <c r="J137" s="11" t="str">
        <f t="shared" si="33"/>
        <v xml:space="preserve"> </v>
      </c>
      <c r="K137" s="38">
        <v>0</v>
      </c>
      <c r="L137" s="38">
        <v>0</v>
      </c>
      <c r="M137" s="38">
        <v>0</v>
      </c>
      <c r="N137" s="11" t="str">
        <f t="shared" si="34"/>
        <v xml:space="preserve"> </v>
      </c>
      <c r="O137" s="38">
        <v>0</v>
      </c>
      <c r="P137" s="12">
        <f t="shared" si="35"/>
        <v>0</v>
      </c>
    </row>
    <row r="138" spans="1:16" s="39" customFormat="1" x14ac:dyDescent="0.2">
      <c r="A138" s="35">
        <v>72009</v>
      </c>
      <c r="B138" s="19" t="str">
        <f t="shared" si="36"/>
        <v>7</v>
      </c>
      <c r="C138" s="19" t="str">
        <f t="shared" si="37"/>
        <v>72</v>
      </c>
      <c r="D138" s="36" t="str">
        <f t="shared" si="38"/>
        <v>720</v>
      </c>
      <c r="E138" s="37" t="s">
        <v>156</v>
      </c>
      <c r="F138" s="38">
        <v>0</v>
      </c>
      <c r="G138" s="38">
        <v>140000</v>
      </c>
      <c r="H138" s="38">
        <v>140000</v>
      </c>
      <c r="I138" s="38">
        <v>0</v>
      </c>
      <c r="J138" s="11">
        <f t="shared" si="33"/>
        <v>0</v>
      </c>
      <c r="K138" s="38">
        <v>0</v>
      </c>
      <c r="L138" s="38">
        <v>0</v>
      </c>
      <c r="M138" s="38">
        <v>0</v>
      </c>
      <c r="N138" s="11" t="str">
        <f t="shared" si="34"/>
        <v xml:space="preserve"> </v>
      </c>
      <c r="O138" s="38">
        <v>0</v>
      </c>
      <c r="P138" s="12">
        <f t="shared" si="35"/>
        <v>-140000</v>
      </c>
    </row>
    <row r="139" spans="1:16" s="39" customFormat="1" x14ac:dyDescent="0.2">
      <c r="A139" s="35">
        <v>72010</v>
      </c>
      <c r="B139" s="19" t="str">
        <f t="shared" si="36"/>
        <v>7</v>
      </c>
      <c r="C139" s="19" t="str">
        <f t="shared" si="37"/>
        <v>72</v>
      </c>
      <c r="D139" s="36" t="str">
        <f t="shared" si="38"/>
        <v>720</v>
      </c>
      <c r="E139" s="37" t="s">
        <v>169</v>
      </c>
      <c r="F139" s="38">
        <v>0</v>
      </c>
      <c r="G139" s="38">
        <v>0</v>
      </c>
      <c r="H139" s="38">
        <v>0</v>
      </c>
      <c r="I139" s="38">
        <v>0</v>
      </c>
      <c r="J139" s="11" t="str">
        <f t="shared" si="33"/>
        <v xml:space="preserve"> </v>
      </c>
      <c r="K139" s="38">
        <v>0</v>
      </c>
      <c r="L139" s="38">
        <v>0</v>
      </c>
      <c r="M139" s="38">
        <v>0</v>
      </c>
      <c r="N139" s="11" t="str">
        <f t="shared" si="34"/>
        <v xml:space="preserve"> </v>
      </c>
      <c r="O139" s="38">
        <v>0</v>
      </c>
      <c r="P139" s="12">
        <f t="shared" si="35"/>
        <v>0</v>
      </c>
    </row>
    <row r="140" spans="1:16" s="39" customFormat="1" x14ac:dyDescent="0.2">
      <c r="A140" s="35">
        <v>75020</v>
      </c>
      <c r="B140" s="19" t="str">
        <f t="shared" si="36"/>
        <v>7</v>
      </c>
      <c r="C140" s="19" t="str">
        <f t="shared" si="37"/>
        <v>75</v>
      </c>
      <c r="D140" s="36" t="str">
        <f t="shared" si="38"/>
        <v>750</v>
      </c>
      <c r="E140" s="37" t="s">
        <v>157</v>
      </c>
      <c r="F140" s="38">
        <v>817815</v>
      </c>
      <c r="G140" s="38">
        <v>0</v>
      </c>
      <c r="H140" s="38">
        <v>817815</v>
      </c>
      <c r="I140" s="38">
        <v>0</v>
      </c>
      <c r="J140" s="11">
        <f t="shared" si="33"/>
        <v>0</v>
      </c>
      <c r="K140" s="38">
        <v>0</v>
      </c>
      <c r="L140" s="38">
        <v>0</v>
      </c>
      <c r="M140" s="38">
        <v>0</v>
      </c>
      <c r="N140" s="11" t="str">
        <f t="shared" si="34"/>
        <v xml:space="preserve"> </v>
      </c>
      <c r="O140" s="38">
        <v>0</v>
      </c>
      <c r="P140" s="12">
        <f t="shared" si="35"/>
        <v>-817815</v>
      </c>
    </row>
    <row r="141" spans="1:16" s="39" customFormat="1" x14ac:dyDescent="0.2">
      <c r="A141" s="35">
        <v>75080</v>
      </c>
      <c r="B141" s="19" t="str">
        <f t="shared" si="36"/>
        <v>7</v>
      </c>
      <c r="C141" s="19" t="str">
        <f t="shared" si="37"/>
        <v>75</v>
      </c>
      <c r="D141" s="36" t="str">
        <f t="shared" si="38"/>
        <v>750</v>
      </c>
      <c r="E141" s="37" t="s">
        <v>170</v>
      </c>
      <c r="F141" s="38">
        <v>0</v>
      </c>
      <c r="G141" s="38">
        <v>0</v>
      </c>
      <c r="H141" s="38">
        <v>0</v>
      </c>
      <c r="I141" s="38">
        <v>0</v>
      </c>
      <c r="J141" s="11" t="str">
        <f t="shared" si="33"/>
        <v xml:space="preserve"> </v>
      </c>
      <c r="K141" s="38">
        <v>0</v>
      </c>
      <c r="L141" s="38">
        <v>0</v>
      </c>
      <c r="M141" s="38">
        <v>0</v>
      </c>
      <c r="N141" s="11" t="str">
        <f t="shared" si="34"/>
        <v xml:space="preserve"> </v>
      </c>
      <c r="O141" s="38">
        <v>0</v>
      </c>
      <c r="P141" s="12">
        <f t="shared" si="35"/>
        <v>0</v>
      </c>
    </row>
    <row r="142" spans="1:16" s="39" customFormat="1" x14ac:dyDescent="0.2">
      <c r="A142" s="35">
        <v>75082</v>
      </c>
      <c r="B142" s="19" t="str">
        <f t="shared" si="36"/>
        <v>7</v>
      </c>
      <c r="C142" s="19" t="str">
        <f t="shared" si="37"/>
        <v>75</v>
      </c>
      <c r="D142" s="36" t="str">
        <f t="shared" si="38"/>
        <v>750</v>
      </c>
      <c r="E142" s="37" t="s">
        <v>122</v>
      </c>
      <c r="F142" s="38">
        <v>2452903</v>
      </c>
      <c r="G142" s="38">
        <v>0</v>
      </c>
      <c r="H142" s="38">
        <v>2452903</v>
      </c>
      <c r="I142" s="38">
        <v>356081.8</v>
      </c>
      <c r="J142" s="11">
        <f t="shared" si="33"/>
        <v>0.14516750152778157</v>
      </c>
      <c r="K142" s="38">
        <v>356081.8</v>
      </c>
      <c r="L142" s="38">
        <v>0</v>
      </c>
      <c r="M142" s="38">
        <v>356081.8</v>
      </c>
      <c r="N142" s="11">
        <f t="shared" si="34"/>
        <v>1</v>
      </c>
      <c r="O142" s="38">
        <v>0</v>
      </c>
      <c r="P142" s="12">
        <f t="shared" si="35"/>
        <v>-2096821.2</v>
      </c>
    </row>
    <row r="143" spans="1:16" s="39" customFormat="1" x14ac:dyDescent="0.2">
      <c r="A143" s="35">
        <v>75084</v>
      </c>
      <c r="B143" s="19" t="str">
        <f t="shared" si="36"/>
        <v>7</v>
      </c>
      <c r="C143" s="19" t="str">
        <f t="shared" si="37"/>
        <v>75</v>
      </c>
      <c r="D143" s="36" t="str">
        <f t="shared" si="38"/>
        <v>750</v>
      </c>
      <c r="E143" s="37" t="s">
        <v>123</v>
      </c>
      <c r="F143" s="38">
        <v>905000</v>
      </c>
      <c r="G143" s="38">
        <v>0</v>
      </c>
      <c r="H143" s="38">
        <v>905000</v>
      </c>
      <c r="I143" s="38">
        <v>904201.19</v>
      </c>
      <c r="J143" s="11">
        <f t="shared" si="33"/>
        <v>0.99911733701657457</v>
      </c>
      <c r="K143" s="38">
        <v>904201.19</v>
      </c>
      <c r="L143" s="38">
        <v>0</v>
      </c>
      <c r="M143" s="38">
        <v>904201.19</v>
      </c>
      <c r="N143" s="11">
        <f t="shared" si="34"/>
        <v>1</v>
      </c>
      <c r="O143" s="38">
        <v>0</v>
      </c>
      <c r="P143" s="12">
        <f t="shared" si="35"/>
        <v>-798.81000000005588</v>
      </c>
    </row>
    <row r="144" spans="1:16" s="39" customFormat="1" x14ac:dyDescent="0.2">
      <c r="A144" s="35">
        <v>75085</v>
      </c>
      <c r="B144" s="19" t="str">
        <f t="shared" si="36"/>
        <v>7</v>
      </c>
      <c r="C144" s="19" t="str">
        <f t="shared" si="37"/>
        <v>75</v>
      </c>
      <c r="D144" s="36" t="str">
        <f t="shared" si="38"/>
        <v>750</v>
      </c>
      <c r="E144" s="37" t="s">
        <v>158</v>
      </c>
      <c r="F144" s="38">
        <v>0</v>
      </c>
      <c r="G144" s="38">
        <v>0</v>
      </c>
      <c r="H144" s="38">
        <v>0</v>
      </c>
      <c r="I144" s="38">
        <v>0</v>
      </c>
      <c r="J144" s="11" t="str">
        <f t="shared" si="33"/>
        <v xml:space="preserve"> </v>
      </c>
      <c r="K144" s="38">
        <v>0</v>
      </c>
      <c r="L144" s="38">
        <v>0</v>
      </c>
      <c r="M144" s="38">
        <v>0</v>
      </c>
      <c r="N144" s="11" t="str">
        <f t="shared" si="34"/>
        <v xml:space="preserve"> </v>
      </c>
      <c r="O144" s="38">
        <v>0</v>
      </c>
      <c r="P144" s="12">
        <f t="shared" si="35"/>
        <v>0</v>
      </c>
    </row>
    <row r="145" spans="1:16" s="39" customFormat="1" x14ac:dyDescent="0.2">
      <c r="A145" s="35">
        <v>75086</v>
      </c>
      <c r="B145" s="19" t="str">
        <f t="shared" si="36"/>
        <v>7</v>
      </c>
      <c r="C145" s="19" t="str">
        <f t="shared" si="37"/>
        <v>75</v>
      </c>
      <c r="D145" s="36" t="str">
        <f t="shared" si="38"/>
        <v>750</v>
      </c>
      <c r="E145" s="37" t="s">
        <v>124</v>
      </c>
      <c r="F145" s="38">
        <v>717252</v>
      </c>
      <c r="G145" s="38">
        <v>0</v>
      </c>
      <c r="H145" s="38">
        <v>717252</v>
      </c>
      <c r="I145" s="38">
        <v>0</v>
      </c>
      <c r="J145" s="11">
        <f t="shared" si="33"/>
        <v>0</v>
      </c>
      <c r="K145" s="38">
        <v>0</v>
      </c>
      <c r="L145" s="38">
        <v>0</v>
      </c>
      <c r="M145" s="38">
        <v>0</v>
      </c>
      <c r="N145" s="11" t="str">
        <f t="shared" si="34"/>
        <v xml:space="preserve"> </v>
      </c>
      <c r="O145" s="38">
        <v>0</v>
      </c>
      <c r="P145" s="12">
        <f t="shared" si="35"/>
        <v>-717252</v>
      </c>
    </row>
    <row r="146" spans="1:16" s="39" customFormat="1" x14ac:dyDescent="0.2">
      <c r="A146" s="35">
        <v>77000</v>
      </c>
      <c r="B146" s="19" t="str">
        <f t="shared" si="36"/>
        <v>7</v>
      </c>
      <c r="C146" s="19" t="str">
        <f t="shared" si="37"/>
        <v>77</v>
      </c>
      <c r="D146" s="36" t="str">
        <f t="shared" si="38"/>
        <v>770</v>
      </c>
      <c r="E146" s="37" t="s">
        <v>125</v>
      </c>
      <c r="F146" s="38">
        <v>40000</v>
      </c>
      <c r="G146" s="38">
        <v>0</v>
      </c>
      <c r="H146" s="38">
        <v>40000</v>
      </c>
      <c r="I146" s="38">
        <v>0</v>
      </c>
      <c r="J146" s="11">
        <f t="shared" si="33"/>
        <v>0</v>
      </c>
      <c r="K146" s="38">
        <v>0</v>
      </c>
      <c r="L146" s="38">
        <v>0</v>
      </c>
      <c r="M146" s="38">
        <v>0</v>
      </c>
      <c r="N146" s="11" t="str">
        <f t="shared" si="34"/>
        <v xml:space="preserve"> </v>
      </c>
      <c r="O146" s="38">
        <v>0</v>
      </c>
      <c r="P146" s="12">
        <f t="shared" si="35"/>
        <v>-40000</v>
      </c>
    </row>
    <row r="147" spans="1:16" s="39" customFormat="1" x14ac:dyDescent="0.2">
      <c r="A147" s="35">
        <v>79703</v>
      </c>
      <c r="B147" s="19" t="str">
        <f t="shared" si="36"/>
        <v>7</v>
      </c>
      <c r="C147" s="19" t="str">
        <f t="shared" si="37"/>
        <v>79</v>
      </c>
      <c r="D147" s="36" t="str">
        <f t="shared" si="38"/>
        <v>797</v>
      </c>
      <c r="E147" s="37" t="s">
        <v>108</v>
      </c>
      <c r="F147" s="38">
        <v>543207</v>
      </c>
      <c r="G147" s="38">
        <v>0</v>
      </c>
      <c r="H147" s="38">
        <v>543207</v>
      </c>
      <c r="I147" s="38">
        <v>0</v>
      </c>
      <c r="J147" s="11">
        <f t="shared" si="33"/>
        <v>0</v>
      </c>
      <c r="K147" s="38">
        <v>0</v>
      </c>
      <c r="L147" s="38">
        <v>0</v>
      </c>
      <c r="M147" s="38">
        <v>0</v>
      </c>
      <c r="N147" s="11" t="str">
        <f t="shared" si="34"/>
        <v xml:space="preserve"> </v>
      </c>
      <c r="O147" s="38">
        <v>0</v>
      </c>
      <c r="P147" s="12">
        <f t="shared" si="35"/>
        <v>-543207</v>
      </c>
    </row>
    <row r="148" spans="1:16" s="43" customFormat="1" x14ac:dyDescent="0.2">
      <c r="A148" s="17"/>
      <c r="B148" s="17"/>
      <c r="C148" s="17"/>
      <c r="D148" s="17"/>
      <c r="E148" s="13" t="s">
        <v>20</v>
      </c>
      <c r="F148" s="14">
        <f>SUBTOTAL(9,F131:F147)</f>
        <v>25666261</v>
      </c>
      <c r="G148" s="14">
        <f>SUBTOTAL(9,G131:G147)</f>
        <v>140000</v>
      </c>
      <c r="H148" s="14">
        <f>SUBTOTAL(9,H131:H147)</f>
        <v>25806261</v>
      </c>
      <c r="I148" s="14">
        <f>SUBTOTAL(9,I131:I147)</f>
        <v>2675153.75</v>
      </c>
      <c r="J148" s="15">
        <f t="shared" ref="J148" si="39">I148/H148</f>
        <v>0.10366297349313797</v>
      </c>
      <c r="K148" s="14">
        <f>SUBTOTAL(9,K131:K147)</f>
        <v>2675153.75</v>
      </c>
      <c r="L148" s="14">
        <f>SUBTOTAL(9,L131:L147)</f>
        <v>0</v>
      </c>
      <c r="M148" s="14">
        <f>SUBTOTAL(9,M131:M147)</f>
        <v>2675153.75</v>
      </c>
      <c r="N148" s="15">
        <f t="shared" si="34"/>
        <v>1</v>
      </c>
      <c r="O148" s="14">
        <f>SUBTOTAL(9,O131:O147)</f>
        <v>0</v>
      </c>
      <c r="P148" s="14">
        <f>SUBTOTAL(9,P131:P147)</f>
        <v>-23131107.25</v>
      </c>
    </row>
    <row r="149" spans="1:16" s="39" customFormat="1" x14ac:dyDescent="0.2">
      <c r="A149" s="40"/>
      <c r="B149" s="20"/>
      <c r="C149" s="20"/>
      <c r="D149" s="20"/>
      <c r="E149" s="41"/>
      <c r="F149" s="42"/>
      <c r="G149" s="42"/>
      <c r="H149" s="42"/>
      <c r="I149" s="42"/>
      <c r="J149" s="6"/>
      <c r="K149" s="42"/>
      <c r="L149" s="42"/>
      <c r="M149" s="42"/>
      <c r="N149" s="6"/>
      <c r="O149" s="42"/>
      <c r="P149" s="7"/>
    </row>
    <row r="150" spans="1:16" s="39" customFormat="1" x14ac:dyDescent="0.2">
      <c r="A150" s="35">
        <v>82091</v>
      </c>
      <c r="B150" s="19" t="str">
        <f t="shared" si="30"/>
        <v>8</v>
      </c>
      <c r="C150" s="19" t="str">
        <f t="shared" si="31"/>
        <v>82</v>
      </c>
      <c r="D150" s="19" t="str">
        <f t="shared" ref="D150" si="40">LEFT(A150,3)</f>
        <v>820</v>
      </c>
      <c r="E150" s="37" t="s">
        <v>159</v>
      </c>
      <c r="F150" s="38">
        <v>100000</v>
      </c>
      <c r="G150" s="38">
        <v>0</v>
      </c>
      <c r="H150" s="38">
        <v>100000</v>
      </c>
      <c r="I150" s="38">
        <v>0</v>
      </c>
      <c r="J150" s="11">
        <f t="shared" ref="J150:J157" si="41">IF(H150=0," ",I150/H150)</f>
        <v>0</v>
      </c>
      <c r="K150" s="38">
        <v>0</v>
      </c>
      <c r="L150" s="38">
        <v>0</v>
      </c>
      <c r="M150" s="38">
        <v>0</v>
      </c>
      <c r="N150" s="11" t="str">
        <f t="shared" si="34"/>
        <v xml:space="preserve"> </v>
      </c>
      <c r="O150" s="38">
        <v>0</v>
      </c>
      <c r="P150" s="12">
        <f t="shared" si="35"/>
        <v>-100000</v>
      </c>
    </row>
    <row r="151" spans="1:16" s="39" customFormat="1" x14ac:dyDescent="0.2">
      <c r="A151" s="35">
        <v>83000</v>
      </c>
      <c r="B151" s="19" t="str">
        <f t="shared" ref="B151:B157" si="42">LEFT(A151,1)</f>
        <v>8</v>
      </c>
      <c r="C151" s="19" t="str">
        <f t="shared" ref="C151:C157" si="43">LEFT(A151,2)</f>
        <v>83</v>
      </c>
      <c r="D151" s="19" t="str">
        <f t="shared" ref="D151:D157" si="44">LEFT(A151,3)</f>
        <v>830</v>
      </c>
      <c r="E151" s="37" t="s">
        <v>126</v>
      </c>
      <c r="F151" s="38">
        <v>47500</v>
      </c>
      <c r="G151" s="38">
        <v>0</v>
      </c>
      <c r="H151" s="38">
        <v>47500</v>
      </c>
      <c r="I151" s="38">
        <v>60</v>
      </c>
      <c r="J151" s="11">
        <f t="shared" si="41"/>
        <v>1.2631578947368421E-3</v>
      </c>
      <c r="K151" s="38">
        <v>60</v>
      </c>
      <c r="L151" s="38">
        <v>0</v>
      </c>
      <c r="M151" s="38">
        <v>60</v>
      </c>
      <c r="N151" s="11">
        <f t="shared" si="34"/>
        <v>1</v>
      </c>
      <c r="O151" s="38">
        <v>0</v>
      </c>
      <c r="P151" s="12">
        <f t="shared" si="35"/>
        <v>-47440</v>
      </c>
    </row>
    <row r="152" spans="1:16" s="39" customFormat="1" x14ac:dyDescent="0.2">
      <c r="A152" s="35">
        <v>83001</v>
      </c>
      <c r="B152" s="19" t="str">
        <f t="shared" si="42"/>
        <v>8</v>
      </c>
      <c r="C152" s="19" t="str">
        <f t="shared" si="43"/>
        <v>83</v>
      </c>
      <c r="D152" s="19" t="str">
        <f t="shared" si="44"/>
        <v>830</v>
      </c>
      <c r="E152" s="37" t="s">
        <v>127</v>
      </c>
      <c r="F152" s="38">
        <v>170000</v>
      </c>
      <c r="G152" s="38">
        <v>0</v>
      </c>
      <c r="H152" s="38">
        <v>170000</v>
      </c>
      <c r="I152" s="38">
        <v>20132.84</v>
      </c>
      <c r="J152" s="11">
        <f t="shared" si="41"/>
        <v>0.1184284705882353</v>
      </c>
      <c r="K152" s="38">
        <v>20132.84</v>
      </c>
      <c r="L152" s="38">
        <v>0</v>
      </c>
      <c r="M152" s="38">
        <v>20132.84</v>
      </c>
      <c r="N152" s="11">
        <f t="shared" si="34"/>
        <v>1</v>
      </c>
      <c r="O152" s="38">
        <v>0</v>
      </c>
      <c r="P152" s="12">
        <f t="shared" si="35"/>
        <v>-149867.16</v>
      </c>
    </row>
    <row r="153" spans="1:16" s="39" customFormat="1" x14ac:dyDescent="0.2">
      <c r="A153" s="35">
        <v>83100</v>
      </c>
      <c r="B153" s="19" t="str">
        <f t="shared" si="42"/>
        <v>8</v>
      </c>
      <c r="C153" s="19" t="str">
        <f t="shared" si="43"/>
        <v>83</v>
      </c>
      <c r="D153" s="19" t="str">
        <f t="shared" si="44"/>
        <v>831</v>
      </c>
      <c r="E153" s="37" t="s">
        <v>128</v>
      </c>
      <c r="F153" s="38">
        <v>445000</v>
      </c>
      <c r="G153" s="38">
        <v>0</v>
      </c>
      <c r="H153" s="38">
        <v>445000</v>
      </c>
      <c r="I153" s="38">
        <v>5609.47</v>
      </c>
      <c r="J153" s="11">
        <f t="shared" si="41"/>
        <v>1.2605550561797754E-2</v>
      </c>
      <c r="K153" s="38">
        <v>0</v>
      </c>
      <c r="L153" s="38">
        <v>0</v>
      </c>
      <c r="M153" s="38">
        <v>0</v>
      </c>
      <c r="N153" s="11">
        <f t="shared" si="34"/>
        <v>0</v>
      </c>
      <c r="O153" s="38">
        <v>5609.47</v>
      </c>
      <c r="P153" s="12">
        <f t="shared" si="35"/>
        <v>-439390.53</v>
      </c>
    </row>
    <row r="154" spans="1:16" s="39" customFormat="1" x14ac:dyDescent="0.2">
      <c r="A154" s="35">
        <v>83101</v>
      </c>
      <c r="B154" s="19" t="str">
        <f t="shared" si="42"/>
        <v>8</v>
      </c>
      <c r="C154" s="19" t="str">
        <f t="shared" si="43"/>
        <v>83</v>
      </c>
      <c r="D154" s="19" t="str">
        <f t="shared" si="44"/>
        <v>831</v>
      </c>
      <c r="E154" s="37" t="s">
        <v>129</v>
      </c>
      <c r="F154" s="38">
        <v>400000</v>
      </c>
      <c r="G154" s="38">
        <v>0</v>
      </c>
      <c r="H154" s="38">
        <v>400000</v>
      </c>
      <c r="I154" s="38">
        <v>19554.14</v>
      </c>
      <c r="J154" s="11">
        <f t="shared" si="41"/>
        <v>4.8885350000000001E-2</v>
      </c>
      <c r="K154" s="38">
        <v>19554.14</v>
      </c>
      <c r="L154" s="38">
        <v>0</v>
      </c>
      <c r="M154" s="38">
        <v>19554.14</v>
      </c>
      <c r="N154" s="11">
        <f t="shared" si="34"/>
        <v>1</v>
      </c>
      <c r="O154" s="38">
        <v>0</v>
      </c>
      <c r="P154" s="12">
        <f t="shared" si="35"/>
        <v>-380445.86</v>
      </c>
    </row>
    <row r="155" spans="1:16" s="39" customFormat="1" x14ac:dyDescent="0.2">
      <c r="A155" s="35">
        <v>87000</v>
      </c>
      <c r="B155" s="19" t="str">
        <f t="shared" si="42"/>
        <v>8</v>
      </c>
      <c r="C155" s="19" t="str">
        <f t="shared" si="43"/>
        <v>87</v>
      </c>
      <c r="D155" s="19" t="str">
        <f t="shared" si="44"/>
        <v>870</v>
      </c>
      <c r="E155" s="37" t="s">
        <v>130</v>
      </c>
      <c r="F155" s="38">
        <v>0</v>
      </c>
      <c r="G155" s="38">
        <v>1438700.59</v>
      </c>
      <c r="H155" s="38">
        <v>1438700.59</v>
      </c>
      <c r="I155" s="38">
        <v>0</v>
      </c>
      <c r="J155" s="11">
        <f t="shared" si="41"/>
        <v>0</v>
      </c>
      <c r="K155" s="38">
        <v>0</v>
      </c>
      <c r="L155" s="38">
        <v>0</v>
      </c>
      <c r="M155" s="38">
        <v>0</v>
      </c>
      <c r="N155" s="11" t="str">
        <f t="shared" si="34"/>
        <v xml:space="preserve"> </v>
      </c>
      <c r="O155" s="38">
        <v>0</v>
      </c>
      <c r="P155" s="12">
        <f t="shared" si="35"/>
        <v>-1438700.59</v>
      </c>
    </row>
    <row r="156" spans="1:16" s="39" customFormat="1" x14ac:dyDescent="0.2">
      <c r="A156" s="35">
        <v>87010</v>
      </c>
      <c r="B156" s="19" t="str">
        <f t="shared" si="42"/>
        <v>8</v>
      </c>
      <c r="C156" s="19" t="str">
        <f t="shared" si="43"/>
        <v>87</v>
      </c>
      <c r="D156" s="19" t="str">
        <f t="shared" si="44"/>
        <v>870</v>
      </c>
      <c r="E156" s="37" t="s">
        <v>131</v>
      </c>
      <c r="F156" s="38">
        <v>0</v>
      </c>
      <c r="G156" s="38">
        <v>14812101.210000001</v>
      </c>
      <c r="H156" s="38">
        <v>14812101.210000001</v>
      </c>
      <c r="I156" s="38">
        <v>0</v>
      </c>
      <c r="J156" s="11">
        <f t="shared" si="41"/>
        <v>0</v>
      </c>
      <c r="K156" s="38">
        <v>0</v>
      </c>
      <c r="L156" s="38">
        <v>0</v>
      </c>
      <c r="M156" s="38">
        <v>0</v>
      </c>
      <c r="N156" s="11" t="str">
        <f t="shared" si="34"/>
        <v xml:space="preserve"> </v>
      </c>
      <c r="O156" s="38">
        <v>0</v>
      </c>
      <c r="P156" s="12">
        <f t="shared" si="35"/>
        <v>-14812101.210000001</v>
      </c>
    </row>
    <row r="157" spans="1:16" s="39" customFormat="1" x14ac:dyDescent="0.2">
      <c r="A157" s="35">
        <v>91300</v>
      </c>
      <c r="B157" s="19" t="str">
        <f t="shared" si="42"/>
        <v>9</v>
      </c>
      <c r="C157" s="19" t="str">
        <f t="shared" si="43"/>
        <v>91</v>
      </c>
      <c r="D157" s="19" t="str">
        <f t="shared" si="44"/>
        <v>913</v>
      </c>
      <c r="E157" s="37" t="s">
        <v>132</v>
      </c>
      <c r="F157" s="38">
        <v>14700000</v>
      </c>
      <c r="G157" s="38">
        <v>0</v>
      </c>
      <c r="H157" s="38">
        <v>14700000</v>
      </c>
      <c r="I157" s="38">
        <v>0</v>
      </c>
      <c r="J157" s="11">
        <f t="shared" si="41"/>
        <v>0</v>
      </c>
      <c r="K157" s="38">
        <v>0</v>
      </c>
      <c r="L157" s="38">
        <v>0</v>
      </c>
      <c r="M157" s="38">
        <v>0</v>
      </c>
      <c r="N157" s="11" t="str">
        <f t="shared" si="34"/>
        <v xml:space="preserve"> </v>
      </c>
      <c r="O157" s="38">
        <v>0</v>
      </c>
      <c r="P157" s="12">
        <f t="shared" si="35"/>
        <v>-14700000</v>
      </c>
    </row>
    <row r="158" spans="1:16" s="5" customFormat="1" x14ac:dyDescent="0.2">
      <c r="A158" s="17"/>
      <c r="B158" s="17"/>
      <c r="C158" s="17"/>
      <c r="D158" s="17"/>
      <c r="E158" s="13" t="s">
        <v>21</v>
      </c>
      <c r="F158" s="14">
        <f>SUBTOTAL(9,F150:F157)</f>
        <v>15862500</v>
      </c>
      <c r="G158" s="14">
        <f>SUBTOTAL(9,G150:G157)</f>
        <v>16250801.800000001</v>
      </c>
      <c r="H158" s="14">
        <f>SUBTOTAL(9,H150:H157)</f>
        <v>32113301.800000001</v>
      </c>
      <c r="I158" s="14">
        <f>SUBTOTAL(9,I150:I157)</f>
        <v>45356.45</v>
      </c>
      <c r="J158" s="15">
        <f t="shared" ref="J158" si="45">I158/H158</f>
        <v>1.4123882459199507E-3</v>
      </c>
      <c r="K158" s="14">
        <f>SUBTOTAL(9,K150:K157)</f>
        <v>39746.979999999996</v>
      </c>
      <c r="L158" s="14">
        <f>SUBTOTAL(9,L150:L157)</f>
        <v>0</v>
      </c>
      <c r="M158" s="14">
        <f>SUBTOTAL(9,M150:M157)</f>
        <v>39746.979999999996</v>
      </c>
      <c r="N158" s="15">
        <f t="shared" si="34"/>
        <v>0.87632475645690966</v>
      </c>
      <c r="O158" s="14">
        <f>SUBTOTAL(9,O150:O157)</f>
        <v>5609.47</v>
      </c>
      <c r="P158" s="14">
        <f>SUBTOTAL(9,P150:P157)</f>
        <v>-32067945.350000001</v>
      </c>
    </row>
    <row r="160" spans="1:16" s="5" customFormat="1" x14ac:dyDescent="0.2">
      <c r="A160" s="21"/>
      <c r="B160" s="21"/>
      <c r="C160" s="21"/>
      <c r="D160" s="21"/>
      <c r="E160" s="22" t="s">
        <v>22</v>
      </c>
      <c r="F160" s="14">
        <f>F158+F148+F129</f>
        <v>361451862</v>
      </c>
      <c r="G160" s="14">
        <f>G158+G148+G129</f>
        <v>18250069.390000001</v>
      </c>
      <c r="H160" s="14">
        <f>H158+H148+H129</f>
        <v>379701931.38999999</v>
      </c>
      <c r="I160" s="14">
        <f>I158+I148+I129</f>
        <v>59781284.51000002</v>
      </c>
      <c r="J160" s="15">
        <f t="shared" ref="J160" si="46">I160/H160</f>
        <v>0.1574426663861169</v>
      </c>
      <c r="K160" s="14">
        <f>K158+K148+K129</f>
        <v>44306808.020000011</v>
      </c>
      <c r="L160" s="14">
        <f>L158+L148+L129</f>
        <v>4130988.42</v>
      </c>
      <c r="M160" s="14">
        <f>M158+M148+M129</f>
        <v>40175819.600000009</v>
      </c>
      <c r="N160" s="15">
        <f t="shared" ref="N160" si="47">M160/I160</f>
        <v>0.67204677733680229</v>
      </c>
      <c r="O160" s="14">
        <f>O158+O148+O129</f>
        <v>19605464.909999996</v>
      </c>
      <c r="P160" s="14">
        <f>P158+P148+P129</f>
        <v>-319920646.88000005</v>
      </c>
    </row>
    <row r="162" spans="6:16" x14ac:dyDescent="0.2">
      <c r="F162" s="10"/>
      <c r="G162" s="10"/>
      <c r="H162" s="10"/>
      <c r="I162" s="10"/>
      <c r="K162" s="10"/>
      <c r="L162" s="10"/>
      <c r="M162" s="10"/>
      <c r="O162" s="10"/>
      <c r="P162" s="7"/>
    </row>
    <row r="163" spans="6:16" x14ac:dyDescent="0.2">
      <c r="F163" s="10"/>
      <c r="G163" s="10"/>
      <c r="H163" s="10"/>
      <c r="I163" s="10"/>
      <c r="K163" s="10"/>
      <c r="L163" s="10"/>
      <c r="M163" s="10"/>
      <c r="O163" s="10"/>
    </row>
  </sheetData>
  <autoFilter ref="A5:P157" xr:uid="{00000000-0009-0000-0000-000000000000}"/>
  <printOptions horizontalCentered="1"/>
  <pageMargins left="0.19685039370078741" right="0.19685039370078741" top="0.39370078740157483" bottom="0.39370078740157483" header="0" footer="0"/>
  <pageSetup paperSize="9" scale="61" fitToHeight="0" orientation="landscape" r:id="rId1"/>
  <headerFooter alignWithMargins="0">
    <oddHeader>&amp;C
&amp;G</oddHeader>
    <oddFooter>&amp;R&amp;P</oddFooter>
  </headerFooter>
  <rowBreaks count="1" manualBreakCount="1">
    <brk id="125" max="16383" man="1"/>
  </rowBreaks>
  <ignoredErrors>
    <ignoredError sqref="N129 N160 N148 J160 J158 J148 J12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31 MARZO 24</vt:lpstr>
      <vt:lpstr>'EJECUCIÓN INGRESOS 31 MARZO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2023-12-12T14:27:45Z</cp:lastPrinted>
  <dcterms:created xsi:type="dcterms:W3CDTF">2016-04-19T12:01:28Z</dcterms:created>
  <dcterms:modified xsi:type="dcterms:W3CDTF">2024-04-10T06:51:07Z</dcterms:modified>
</cp:coreProperties>
</file>