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AYUNTAMIENTO\02 - FEBRERO\"/>
    </mc:Choice>
  </mc:AlternateContent>
  <xr:revisionPtr revIDLastSave="0" documentId="13_ncr:1_{65744BFB-4AD0-4A0B-8637-5BE4E74C7109}" xr6:coauthVersionLast="36" xr6:coauthVersionMax="36" xr10:uidLastSave="{00000000-0000-0000-0000-000000000000}"/>
  <bookViews>
    <workbookView xWindow="-45" yWindow="-45" windowWidth="19275" windowHeight="10275" xr2:uid="{00000000-000D-0000-FFFF-FFFF00000000}"/>
  </bookViews>
  <sheets>
    <sheet name="EJECUCIÓN INGRESOS 29 FEBRER 24" sheetId="1" r:id="rId1"/>
  </sheets>
  <definedNames>
    <definedName name="_xlnm._FilterDatabase" localSheetId="0" hidden="1">'EJECUCIÓN INGRESOS 29 FEBRER 24'!$A$5:$P$150</definedName>
    <definedName name="_xlnm.Print_Titles" localSheetId="0">'EJECUCIÓN INGRESOS 29 FEBRER 24'!$1:$5</definedName>
  </definedNames>
  <calcPr calcId="152511"/>
</workbook>
</file>

<file path=xl/calcChain.xml><?xml version="1.0" encoding="utf-8"?>
<calcChain xmlns="http://schemas.openxmlformats.org/spreadsheetml/2006/main">
  <c r="P129" i="1" l="1"/>
  <c r="P130" i="1"/>
  <c r="P131" i="1"/>
  <c r="P132" i="1"/>
  <c r="P133" i="1"/>
  <c r="P134" i="1"/>
  <c r="P135" i="1"/>
  <c r="P136" i="1"/>
  <c r="P137" i="1"/>
  <c r="P138" i="1"/>
  <c r="P139" i="1"/>
  <c r="P140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J137" i="1"/>
  <c r="J138" i="1"/>
  <c r="J139" i="1"/>
  <c r="J140" i="1"/>
  <c r="B138" i="1"/>
  <c r="C138" i="1"/>
  <c r="D138" i="1"/>
  <c r="B139" i="1"/>
  <c r="C139" i="1"/>
  <c r="D139" i="1"/>
  <c r="B140" i="1"/>
  <c r="C140" i="1"/>
  <c r="D140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N121" i="1"/>
  <c r="N122" i="1"/>
  <c r="N123" i="1"/>
  <c r="N124" i="1"/>
  <c r="J121" i="1"/>
  <c r="J122" i="1"/>
  <c r="J123" i="1"/>
  <c r="J124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5" i="1"/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5" i="1"/>
  <c r="C125" i="1"/>
  <c r="D125" i="1"/>
  <c r="J129" i="1" l="1"/>
  <c r="J130" i="1"/>
  <c r="J131" i="1"/>
  <c r="J132" i="1"/>
  <c r="J133" i="1"/>
  <c r="J134" i="1"/>
  <c r="J135" i="1"/>
  <c r="J136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F151" i="1" l="1"/>
  <c r="G151" i="1"/>
  <c r="H151" i="1"/>
  <c r="I151" i="1"/>
  <c r="K151" i="1" l="1"/>
  <c r="L151" i="1"/>
  <c r="M151" i="1"/>
  <c r="N151" i="1" s="1"/>
  <c r="F126" i="1" l="1"/>
  <c r="D128" i="1" l="1"/>
  <c r="D136" i="1" l="1"/>
  <c r="D137" i="1"/>
  <c r="J144" i="1" l="1"/>
  <c r="J145" i="1"/>
  <c r="J146" i="1"/>
  <c r="J147" i="1"/>
  <c r="J148" i="1"/>
  <c r="J149" i="1"/>
  <c r="J150" i="1"/>
  <c r="D143" i="1" l="1"/>
  <c r="D144" i="1"/>
  <c r="D145" i="1"/>
  <c r="D146" i="1"/>
  <c r="D147" i="1"/>
  <c r="D148" i="1"/>
  <c r="D149" i="1"/>
  <c r="D150" i="1"/>
  <c r="P144" i="1" l="1"/>
  <c r="P145" i="1"/>
  <c r="P146" i="1"/>
  <c r="P147" i="1"/>
  <c r="P148" i="1"/>
  <c r="P149" i="1"/>
  <c r="P150" i="1"/>
  <c r="N144" i="1"/>
  <c r="N145" i="1"/>
  <c r="N146" i="1"/>
  <c r="N147" i="1"/>
  <c r="N148" i="1"/>
  <c r="N149" i="1"/>
  <c r="N150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K141" i="1"/>
  <c r="L141" i="1"/>
  <c r="M141" i="1"/>
  <c r="B128" i="1" l="1"/>
  <c r="C128" i="1"/>
  <c r="B136" i="1"/>
  <c r="C136" i="1"/>
  <c r="B137" i="1"/>
  <c r="C137" i="1"/>
  <c r="P143" i="1" l="1"/>
  <c r="P128" i="1"/>
  <c r="N128" i="1" l="1"/>
  <c r="J128" i="1" l="1"/>
  <c r="J6" i="1" l="1"/>
  <c r="O126" i="1" l="1"/>
  <c r="M126" i="1"/>
  <c r="M153" i="1" s="1"/>
  <c r="L126" i="1"/>
  <c r="L153" i="1" s="1"/>
  <c r="K126" i="1"/>
  <c r="K153" i="1" s="1"/>
  <c r="I126" i="1"/>
  <c r="H126" i="1"/>
  <c r="G126" i="1"/>
  <c r="N126" i="1" l="1"/>
  <c r="J126" i="1"/>
  <c r="N143" i="1" l="1"/>
  <c r="N6" i="1"/>
  <c r="J143" i="1"/>
  <c r="O151" i="1"/>
  <c r="O141" i="1"/>
  <c r="G141" i="1"/>
  <c r="G153" i="1" s="1"/>
  <c r="H141" i="1"/>
  <c r="H153" i="1" s="1"/>
  <c r="I141" i="1"/>
  <c r="I153" i="1" s="1"/>
  <c r="F141" i="1"/>
  <c r="F153" i="1" s="1"/>
  <c r="B143" i="1"/>
  <c r="C143" i="1"/>
  <c r="O153" i="1" l="1"/>
  <c r="N141" i="1"/>
  <c r="P151" i="1"/>
  <c r="P141" i="1"/>
  <c r="J141" i="1"/>
  <c r="J151" i="1"/>
  <c r="P126" i="1"/>
  <c r="J153" i="1" l="1"/>
  <c r="P153" i="1"/>
  <c r="N153" i="1"/>
</calcChain>
</file>

<file path=xl/sharedStrings.xml><?xml version="1.0" encoding="utf-8"?>
<sst xmlns="http://schemas.openxmlformats.org/spreadsheetml/2006/main" count="164" uniqueCount="164">
  <si>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</si>
  <si>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</si>
  <si>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</si>
  <si>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</si>
  <si>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</si>
  <si>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</si>
  <si>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</si>
  <si>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</si>
  <si>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</si>
  <si>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</si>
  <si>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</si>
  <si>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</si>
  <si>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</si>
  <si>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</si>
  <si>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</si>
  <si>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</si>
  <si>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</si>
  <si>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</si>
  <si>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</si>
  <si>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</si>
  <si>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</si>
  <si>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</si>
  <si>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</si>
  <si>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Cesión Impuestos sobre la Renta de las Personas Físicas.</t>
  </si>
  <si>
    <t>Impto sobre Bienes Inmuebles. Bienes Inmueb de Nat Rústica</t>
  </si>
  <si>
    <t>I.B.I. Urbana</t>
  </si>
  <si>
    <t>Impto s/ Bien Inmu. Bien Inmu de caracter especiales.</t>
  </si>
  <si>
    <t>Impuesto sobre Vehículos de Tracción Mecánica.</t>
  </si>
  <si>
    <t>Impuesto sobre Increm del Valor de los Terren de Nat Urbana.</t>
  </si>
  <si>
    <t>Impuesto sobre Actividades Económicas.empresariales</t>
  </si>
  <si>
    <t>Cesión Impuesto sobre el Valor Añadido.</t>
  </si>
  <si>
    <t>Impuesto sobre el alcohol y bebidas derivadas.</t>
  </si>
  <si>
    <t>Impuesto sobre la cerveza.</t>
  </si>
  <si>
    <t>Impuesto sobre las labores del tabaco.</t>
  </si>
  <si>
    <t>Impuesto sobre hidrocarburos.</t>
  </si>
  <si>
    <t>Impuesto sobre productos intermedios.</t>
  </si>
  <si>
    <t>Impuesto sobre construcciones, instalaciones y obras.</t>
  </si>
  <si>
    <t>Tasa por prestación de servicio de extinción de incendios</t>
  </si>
  <si>
    <t>Licencias urbanísticas.</t>
  </si>
  <si>
    <t>Licencias medioambientales</t>
  </si>
  <si>
    <t>Tasa por expedición de documentos.</t>
  </si>
  <si>
    <t>Tasa por inmovilización y retirada de vehículos.</t>
  </si>
  <si>
    <t>Licencias de autotaxis y vehículos de alquiler</t>
  </si>
  <si>
    <t>Mercados</t>
  </si>
  <si>
    <t>Servicios especiales de espectáculos y transportes</t>
  </si>
  <si>
    <t>Protección del Medio Ambiente</t>
  </si>
  <si>
    <t>TASA PRESTACIÓN SERVICIO DEPÓSITO CANINO</t>
  </si>
  <si>
    <t>Tasa de estacionamiento de vehículos.</t>
  </si>
  <si>
    <t>Tasa por entrada de vehículos: vados, reserva aparcamiento</t>
  </si>
  <si>
    <t>Tasa por ejecuc. excavac.y obras en dominio público mpal.</t>
  </si>
  <si>
    <t>Tasa por ocupación de la vía pública con terrazas.</t>
  </si>
  <si>
    <t>Tasa por ocupación de la vía pública con quioscos</t>
  </si>
  <si>
    <t>Tasa por ocupación de la vía pública con puestos, barracas..</t>
  </si>
  <si>
    <t>Subsuelo y suelo</t>
  </si>
  <si>
    <t>Mercancías, escombros, vallas y andamios</t>
  </si>
  <si>
    <t>Compensación de Telefónica de España S.A.</t>
  </si>
  <si>
    <t>Servicios educativos diversos</t>
  </si>
  <si>
    <t>Servicios educativos: Escuelas infantiles</t>
  </si>
  <si>
    <t>Venta de entradas a espectáculos</t>
  </si>
  <si>
    <t>Actividades en centros cívicos</t>
  </si>
  <si>
    <t>Libros, fotocopias, cartografía...</t>
  </si>
  <si>
    <t>Celebración matrimonios civiles</t>
  </si>
  <si>
    <t>REPOSICIÓN DE ACERAS CON ASFALTO FUNDIDO</t>
  </si>
  <si>
    <t>Ayudas a domicilio</t>
  </si>
  <si>
    <t>Servicios de estancias diurnas</t>
  </si>
  <si>
    <t>Servicios de envejecimiento activo</t>
  </si>
  <si>
    <t>C. Especiales establecimiento o ampliación de servicios.</t>
  </si>
  <si>
    <t>Venta de papel.</t>
  </si>
  <si>
    <t>Venta de vidrio</t>
  </si>
  <si>
    <t>Venta de efectos inútiles</t>
  </si>
  <si>
    <t>Venta de energía eléctrica</t>
  </si>
  <si>
    <t>Venta de envases ECOEMBES</t>
  </si>
  <si>
    <t>Otros reintegros de operaciones corrientes.</t>
  </si>
  <si>
    <t>Multas por infracción ordenanza convivencia</t>
  </si>
  <si>
    <t>Multas por infracciones ordenanza salud y consumo</t>
  </si>
  <si>
    <t>Multas por infracciones ordenanza urbanística</t>
  </si>
  <si>
    <t>Multas por infracciones ordenanza de ruidos</t>
  </si>
  <si>
    <t>Multas por infracciones tributarias y análogas.</t>
  </si>
  <si>
    <t>Multas por infracciones de la Ordenanza de circulación.</t>
  </si>
  <si>
    <t>Recargo por declaración extemporánea sin requerimi. Previo</t>
  </si>
  <si>
    <t>Recargo ejecutivo.</t>
  </si>
  <si>
    <t>Recargo de apremio.</t>
  </si>
  <si>
    <t>Intereses de demora.</t>
  </si>
  <si>
    <t>Cuotas de urbanización.</t>
  </si>
  <si>
    <t>COSTAS JUDICIALES</t>
  </si>
  <si>
    <t>Recursos eventuales.</t>
  </si>
  <si>
    <t>Derechos de exámen</t>
  </si>
  <si>
    <t>COMPENSACION GASTOS SUMINISTROS</t>
  </si>
  <si>
    <t>Ingresos por publicidad en pantallas</t>
  </si>
  <si>
    <t>Fondo Complementario de Financiación.</t>
  </si>
  <si>
    <t>Subvención para el transporte público</t>
  </si>
  <si>
    <t>Junta CyL: Ayuda a domicilio</t>
  </si>
  <si>
    <t>Junta CyL: Equipos de acción social básica</t>
  </si>
  <si>
    <t>Junta CyL: Apoyo a familias</t>
  </si>
  <si>
    <t>Junta CyL: exclusión social</t>
  </si>
  <si>
    <t>Junta CyL: Educar en familia</t>
  </si>
  <si>
    <t>Junta CyL: Construyendo mi futuro</t>
  </si>
  <si>
    <t>Junta CyL: talleres ocupacionales</t>
  </si>
  <si>
    <t>Junta CyL: Ayudas económicas de emergencia</t>
  </si>
  <si>
    <t>Junta CyL: mantenimiento plazas residenciales</t>
  </si>
  <si>
    <t>Junta CyL: Atención a la Dependencia (EPAP)</t>
  </si>
  <si>
    <t>Junta CyL: cursos de formación a cuidadores</t>
  </si>
  <si>
    <t>JCYL- Igualdad de oportunidades</t>
  </si>
  <si>
    <t>Junta CyL: prevención drogodependencia</t>
  </si>
  <si>
    <t>Junta CyL: comedor transeuntes</t>
  </si>
  <si>
    <t>Junta CyL: Centros de personas mayores</t>
  </si>
  <si>
    <t>Junta CyL: Participación tributos comunidad (incondicionada)</t>
  </si>
  <si>
    <t>Junta CyL: Gratuidad en escuelas infantiles.</t>
  </si>
  <si>
    <t>Proyecto URBAN GREEN UP</t>
  </si>
  <si>
    <t>Proyecto AEROSOLDF.</t>
  </si>
  <si>
    <t>Proyecto URBANE.</t>
  </si>
  <si>
    <t>Intereses de cuentas corrientes</t>
  </si>
  <si>
    <t>De soc y entidades dependientes de las entidades locales.</t>
  </si>
  <si>
    <t>Arrendamientos de fincas urbanas.</t>
  </si>
  <si>
    <t>ARRENDAMIENTO CUPULA DEL MILENIO</t>
  </si>
  <si>
    <t>Concesiones admtivas con contraprestación periódica</t>
  </si>
  <si>
    <t>Producto de explotaciones forestales.</t>
  </si>
  <si>
    <t>OTRAS CONCESIONES Y APROVECHAMIENTOS</t>
  </si>
  <si>
    <t>Ingresos por publicidad en vallas y marquesinas</t>
  </si>
  <si>
    <t>Patrimonio público del suelo.</t>
  </si>
  <si>
    <t>Otras transf.UE.Fdos.MRR (Mº I., Comercio y T.)  Innovación.</t>
  </si>
  <si>
    <t>Otras Transf. UE Fdos. MRR. Área de Movilidad. (MITMA)</t>
  </si>
  <si>
    <t>Transf. UE. Fds. MRR:  Área de Medio Ambiente. (JCYL)</t>
  </si>
  <si>
    <t>JCYL- Fondo de Cooperación Local inversiones ODS.</t>
  </si>
  <si>
    <t>Transf. UE. Fds. MRR:  Área de Salud Pública. (JCYL)</t>
  </si>
  <si>
    <t>Aportaciones empresas Asociación Amigos Catedral.</t>
  </si>
  <si>
    <t>Reintegro de anuncios por cuenta de particulares</t>
  </si>
  <si>
    <t>Reintregro de anticipos al personal</t>
  </si>
  <si>
    <t>Reintegros de obras por cuenta de particulares</t>
  </si>
  <si>
    <t>Reintegros de préstamos al personal</t>
  </si>
  <si>
    <t>Para gastos generales.</t>
  </si>
  <si>
    <t>Para gastos con financiación afectada.</t>
  </si>
  <si>
    <t>Préstam recibidos a l/p de entes de fuera del sector público</t>
  </si>
  <si>
    <t>MULTAS INFRACCION PREVENCION SANITARIA</t>
  </si>
  <si>
    <t>COMPENSACIÓN GASTOS DE NÓMINA</t>
  </si>
  <si>
    <t>Transf.UE. Fdos. MRR: Área Mercados (Mº I., Comercio y T.)</t>
  </si>
  <si>
    <t>Liquidación FCF ejercicios anteriores.</t>
  </si>
  <si>
    <t>Mº Interior: Programa de ocio alternativo Vallanoche</t>
  </si>
  <si>
    <t>Subvención Ministerio Igualdad contra la violencia de género</t>
  </si>
  <si>
    <t>Subvención Mº Sanidad. Juntas Arbitrales de Consumo</t>
  </si>
  <si>
    <t>Mº Cultura para FMC</t>
  </si>
  <si>
    <t>Transf. Administración General de la Comunidad Autónoma</t>
  </si>
  <si>
    <t>Subv. JCYL: aportación Premios Goya</t>
  </si>
  <si>
    <t>JCYL: Promoción de la igualdad y contra la violencia de géne</t>
  </si>
  <si>
    <t>ECYL. Programa mixto: parques y jardines V</t>
  </si>
  <si>
    <t>ECYL: programa mixto Auxiliar de centro</t>
  </si>
  <si>
    <t>ECYL: programa mixto Pintura decorativa VI</t>
  </si>
  <si>
    <t>ECYL: programa mixto Valladolid Cuida VI</t>
  </si>
  <si>
    <t>Proyecto CENCYL CIUDADES VERDES</t>
  </si>
  <si>
    <t>Proyecto PROSPECT + cambio climatico</t>
  </si>
  <si>
    <t>Proyecto ADAPT CLIMA CENCYL</t>
  </si>
  <si>
    <t>Proyecto HORIZON LEGOFIT</t>
  </si>
  <si>
    <t>Proyecto CIRCULAR ECOSYSTEMS</t>
  </si>
  <si>
    <t>Programa Horizonte Europa PROYECTO SPINE</t>
  </si>
  <si>
    <t>Proyecto URBANEW</t>
  </si>
  <si>
    <t>Mº Transportes Fdos. MRR Área M.Ambiente ZBE</t>
  </si>
  <si>
    <t>Fdos. MRR Mº Industria y Turismo. Área de Turismo</t>
  </si>
  <si>
    <t>JCYL: prevención incendios</t>
  </si>
  <si>
    <t>Transf. JCYL Fdos. MRR Educación y Cultura</t>
  </si>
  <si>
    <t>Reintegros anticipos entidades del sector público municipal</t>
  </si>
  <si>
    <t>DOTAC.ADICIONAL FINANCIACION EE.LL. SALDOS NEGAT. LIQ.2020</t>
  </si>
  <si>
    <t>ECYL.- Prog. Mixto F. y Empleo Jardines IV</t>
  </si>
  <si>
    <t>Subvención CENCYL-Ciudades Verdes</t>
  </si>
  <si>
    <t>TRANSF.UE FDOS.MRR. Mº POLIT.TERR.ÁREA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</si>
</sst>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8" fillId="0" borderId="1" applyNumberFormat="0" applyFill="0" applyAlignment="0" applyProtection="0"/>
    <xf numFmtId="0" fontId="2" fillId="0" borderId="0"/>
    <xf numFmtId="0" fontId="1" fillId="0" borderId="0"/>
  </cellStyleXfs>
  <cellXfs count="44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Fill="1" applyBorder="1" applyAlignment="1" applyProtection="1"/>
    <xf numFmtId="10" fontId="7" fillId="2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Border="1" applyAlignment="1" applyProtection="1"/>
    <xf numFmtId="10" fontId="6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10" fontId="5" fillId="0" borderId="2" xfId="0" applyNumberFormat="1" applyFont="1" applyBorder="1" applyAlignment="1">
      <alignment horizontal="right" vertical="center"/>
    </xf>
    <xf numFmtId="10" fontId="10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vertical="center"/>
    </xf>
    <xf numFmtId="21" fontId="12" fillId="0" borderId="0" xfId="0" applyNumberFormat="1" applyFont="1" applyAlignment="1">
      <alignment horizontal="right" vertical="center"/>
    </xf>
    <xf numFmtId="0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wrapText="1"/>
    </xf>
    <xf numFmtId="1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14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" fontId="4" fillId="0" borderId="2" xfId="5" applyNumberFormat="1" applyFont="1" applyBorder="1" applyAlignment="1">
      <alignment horizontal="center" vertical="center"/>
    </xf>
    <xf numFmtId="1" fontId="4" fillId="0" borderId="2" xfId="4" applyNumberFormat="1" applyFont="1" applyBorder="1" applyAlignment="1">
      <alignment horizontal="center" vertical="center"/>
    </xf>
    <xf numFmtId="49" fontId="4" fillId="0" borderId="2" xfId="5" applyNumberFormat="1" applyFont="1" applyBorder="1" applyAlignment="1">
      <alignment vertical="center"/>
    </xf>
    <xf numFmtId="4" fontId="4" fillId="0" borderId="2" xfId="5" applyNumberFormat="1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1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</cellXfs>
  <cellStyles count="6">
    <cellStyle name="Buena" xfId="2" xr:uid="{00000000-0005-0000-0000-000000000000}"/>
    <cellStyle name="Normal" xfId="0" builtinId="0"/>
    <cellStyle name="Normal_EJECUCIÓN INGRESOS" xfId="1" xr:uid="{00000000-0005-0000-0000-000002000000}"/>
    <cellStyle name="Normal_EJECUCIÓN INGRESOS 16 JUNIO 23" xfId="4" xr:uid="{00000000-0005-0000-0000-000003000000}"/>
    <cellStyle name="Normal_EJECUCIÓN INGRESOS 30 SEPTIE 23_1" xfId="5" xr:uid="{71AA8472-0915-4E36-BF3B-8F291836C0C8}"/>
    <cellStyle name="Título 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6"/>
  <sheetViews>
    <sheetView showGridLines="0" tabSelected="1" view="pageLayout" zoomScaleNormal="85" workbookViewId="0"/>
  </sheetViews>
  <sheetFormatPr baseColWidth="10" defaultColWidth="11.42578125" defaultRowHeight="12.75" x14ac:dyDescent="0.2"/>
  <cols>
    <col min="1" max="1" width="10.28515625" style="18" customWidth="1"/>
    <col min="2" max="4" width="6.7109375" style="18" customWidth="1"/>
    <col min="5" max="5" width="56.28515625" style="2" customWidth="1"/>
    <col min="6" max="7" width="14.85546875" style="1" customWidth="1"/>
    <col min="8" max="8" width="14.7109375" style="1" customWidth="1"/>
    <col min="9" max="9" width="14.42578125" style="1" customWidth="1"/>
    <col min="10" max="10" width="13.85546875" style="1" customWidth="1"/>
    <col min="11" max="11" width="13.5703125" style="1" customWidth="1"/>
    <col min="12" max="12" width="13.85546875" style="1" customWidth="1"/>
    <col min="13" max="13" width="13.5703125" style="1" customWidth="1"/>
    <col min="14" max="14" width="13" style="8" customWidth="1"/>
    <col min="15" max="15" width="13.5703125" style="1" customWidth="1"/>
    <col min="16" max="16" width="14.140625" style="1" customWidth="1"/>
    <col min="17" max="16384" width="11.42578125" style="1"/>
  </cols>
  <sheetData>
    <row r="1" spans="1:16" s="28" customFormat="1" ht="17.25" customHeight="1" x14ac:dyDescent="0.25">
      <c r="A1" s="23" t="s">
        <v>0</v>
      </c>
      <c r="B1" s="24"/>
      <c r="C1" s="24"/>
      <c r="D1" s="24"/>
      <c r="E1" s="25"/>
      <c r="F1" s="26"/>
      <c r="G1" s="27"/>
      <c r="N1" s="29"/>
    </row>
    <row r="2" spans="1:16" s="28" customFormat="1" ht="17.25" customHeight="1" x14ac:dyDescent="0.25">
      <c r="A2" s="23" t="s">
        <v>1</v>
      </c>
      <c r="B2" s="24"/>
      <c r="C2" s="24"/>
      <c r="D2" s="24"/>
      <c r="E2" s="30"/>
      <c r="F2" s="31">
        <v>2024</v>
      </c>
      <c r="G2" s="32"/>
      <c r="N2" s="29"/>
    </row>
    <row r="3" spans="1:16" s="28" customFormat="1" ht="16.5" customHeight="1" x14ac:dyDescent="0.25">
      <c r="A3" s="23" t="s">
        <v>15</v>
      </c>
      <c r="B3" s="24"/>
      <c r="C3" s="24"/>
      <c r="D3" s="24"/>
      <c r="E3" s="30"/>
      <c r="F3" s="33">
        <v>45351</v>
      </c>
      <c r="G3" s="34"/>
      <c r="N3" s="29"/>
    </row>
    <row r="4" spans="1:16" ht="6.75" customHeight="1" x14ac:dyDescent="0.2"/>
    <row r="5" spans="1:16" s="5" customFormat="1" ht="38.25" customHeight="1" x14ac:dyDescent="0.2">
      <c r="A5" s="3" t="s">
        <v>2</v>
      </c>
      <c r="B5" s="3" t="s">
        <v>16</v>
      </c>
      <c r="C5" s="3" t="s">
        <v>17</v>
      </c>
      <c r="D5" s="3" t="s">
        <v>18</v>
      </c>
      <c r="E5" s="4" t="s">
        <v>3</v>
      </c>
      <c r="F5" s="4" t="s">
        <v>4</v>
      </c>
      <c r="G5" s="3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9" t="s">
        <v>12</v>
      </c>
      <c r="O5" s="4" t="s">
        <v>13</v>
      </c>
      <c r="P5" s="4" t="s">
        <v>14</v>
      </c>
    </row>
    <row r="6" spans="1:16" s="39" customFormat="1" x14ac:dyDescent="0.2">
      <c r="A6" s="35">
        <v>10000</v>
      </c>
      <c r="B6" s="19" t="str">
        <f>LEFT(A6,1)</f>
        <v>1</v>
      </c>
      <c r="C6" s="19" t="str">
        <f>LEFT(A6,2)</f>
        <v>10</v>
      </c>
      <c r="D6" s="36" t="str">
        <f>LEFT(A6,3)</f>
        <v>100</v>
      </c>
      <c r="E6" s="37" t="s">
        <v>23</v>
      </c>
      <c r="F6" s="38">
        <v>10751614</v>
      </c>
      <c r="G6" s="38">
        <v>0</v>
      </c>
      <c r="H6" s="38">
        <v>10751614</v>
      </c>
      <c r="I6" s="38">
        <v>853449.34</v>
      </c>
      <c r="J6" s="11">
        <f>IF(H6=0," ",I6/H6)</f>
        <v>7.937871839521024E-2</v>
      </c>
      <c r="K6" s="38">
        <v>857807.5</v>
      </c>
      <c r="L6" s="38">
        <v>4358.16</v>
      </c>
      <c r="M6" s="38">
        <v>853449.34</v>
      </c>
      <c r="N6" s="11">
        <f>IF(I6=0," ",M6/I6)</f>
        <v>1</v>
      </c>
      <c r="O6" s="38">
        <v>0</v>
      </c>
      <c r="P6" s="12">
        <f>I6-H6</f>
        <v>-9898164.6600000001</v>
      </c>
    </row>
    <row r="7" spans="1:16" s="39" customFormat="1" x14ac:dyDescent="0.2">
      <c r="A7" s="35">
        <v>11200</v>
      </c>
      <c r="B7" s="19" t="str">
        <f t="shared" ref="B7:B53" si="0">LEFT(A7,1)</f>
        <v>1</v>
      </c>
      <c r="C7" s="19" t="str">
        <f t="shared" ref="C7:C53" si="1">LEFT(A7,2)</f>
        <v>11</v>
      </c>
      <c r="D7" s="36" t="str">
        <f t="shared" ref="D7:D53" si="2">LEFT(A7,3)</f>
        <v>112</v>
      </c>
      <c r="E7" s="37" t="s">
        <v>24</v>
      </c>
      <c r="F7" s="38">
        <v>300000</v>
      </c>
      <c r="G7" s="38">
        <v>0</v>
      </c>
      <c r="H7" s="38">
        <v>300000</v>
      </c>
      <c r="I7" s="38">
        <v>-5.57</v>
      </c>
      <c r="J7" s="11">
        <f t="shared" ref="J7:J70" si="3">IF(H7=0," ",I7/H7)</f>
        <v>-1.8566666666666666E-5</v>
      </c>
      <c r="K7" s="38">
        <v>0</v>
      </c>
      <c r="L7" s="38">
        <v>5.57</v>
      </c>
      <c r="M7" s="38">
        <v>-5.57</v>
      </c>
      <c r="N7" s="11">
        <f t="shared" ref="N7:N70" si="4">IF(I7=0," ",M7/I7)</f>
        <v>1</v>
      </c>
      <c r="O7" s="38">
        <v>0</v>
      </c>
      <c r="P7" s="12">
        <f t="shared" ref="P7:P48" si="5">I7-H7</f>
        <v>-300005.57</v>
      </c>
    </row>
    <row r="8" spans="1:16" s="39" customFormat="1" x14ac:dyDescent="0.2">
      <c r="A8" s="35">
        <v>11300</v>
      </c>
      <c r="B8" s="19" t="str">
        <f t="shared" si="0"/>
        <v>1</v>
      </c>
      <c r="C8" s="19" t="str">
        <f t="shared" si="1"/>
        <v>11</v>
      </c>
      <c r="D8" s="36" t="str">
        <f t="shared" si="2"/>
        <v>113</v>
      </c>
      <c r="E8" s="37" t="s">
        <v>25</v>
      </c>
      <c r="F8" s="38">
        <v>75000000</v>
      </c>
      <c r="G8" s="38">
        <v>0</v>
      </c>
      <c r="H8" s="38">
        <v>75000000</v>
      </c>
      <c r="I8" s="38">
        <v>-17697.060000000001</v>
      </c>
      <c r="J8" s="11">
        <f t="shared" si="3"/>
        <v>-2.3596080000000001E-4</v>
      </c>
      <c r="K8" s="38">
        <v>745.46</v>
      </c>
      <c r="L8" s="38">
        <v>19676.88</v>
      </c>
      <c r="M8" s="38">
        <v>-18931.419999999998</v>
      </c>
      <c r="N8" s="11">
        <f t="shared" si="4"/>
        <v>1.0697494386073165</v>
      </c>
      <c r="O8" s="38">
        <v>1234.3599999999999</v>
      </c>
      <c r="P8" s="12">
        <f t="shared" si="5"/>
        <v>-75017697.060000002</v>
      </c>
    </row>
    <row r="9" spans="1:16" s="39" customFormat="1" x14ac:dyDescent="0.2">
      <c r="A9" s="35">
        <v>114</v>
      </c>
      <c r="B9" s="19" t="str">
        <f t="shared" si="0"/>
        <v>1</v>
      </c>
      <c r="C9" s="19" t="str">
        <f t="shared" si="1"/>
        <v>11</v>
      </c>
      <c r="D9" s="36" t="str">
        <f t="shared" si="2"/>
        <v>114</v>
      </c>
      <c r="E9" s="37" t="s">
        <v>26</v>
      </c>
      <c r="F9" s="38">
        <v>23000</v>
      </c>
      <c r="G9" s="38">
        <v>0</v>
      </c>
      <c r="H9" s="38">
        <v>23000</v>
      </c>
      <c r="I9" s="38">
        <v>0</v>
      </c>
      <c r="J9" s="11">
        <f t="shared" si="3"/>
        <v>0</v>
      </c>
      <c r="K9" s="38">
        <v>0</v>
      </c>
      <c r="L9" s="38">
        <v>0</v>
      </c>
      <c r="M9" s="38">
        <v>0</v>
      </c>
      <c r="N9" s="11" t="str">
        <f t="shared" si="4"/>
        <v xml:space="preserve"> </v>
      </c>
      <c r="O9" s="38">
        <v>0</v>
      </c>
      <c r="P9" s="12">
        <f t="shared" si="5"/>
        <v>-23000</v>
      </c>
    </row>
    <row r="10" spans="1:16" s="39" customFormat="1" x14ac:dyDescent="0.2">
      <c r="A10" s="35">
        <v>11500</v>
      </c>
      <c r="B10" s="19" t="str">
        <f t="shared" si="0"/>
        <v>1</v>
      </c>
      <c r="C10" s="19" t="str">
        <f t="shared" si="1"/>
        <v>11</v>
      </c>
      <c r="D10" s="36" t="str">
        <f t="shared" si="2"/>
        <v>115</v>
      </c>
      <c r="E10" s="37" t="s">
        <v>27</v>
      </c>
      <c r="F10" s="38">
        <v>16000000</v>
      </c>
      <c r="G10" s="38">
        <v>0</v>
      </c>
      <c r="H10" s="38">
        <v>16000000</v>
      </c>
      <c r="I10" s="38">
        <v>15180368.140000001</v>
      </c>
      <c r="J10" s="11">
        <f t="shared" si="3"/>
        <v>0.94877300875000004</v>
      </c>
      <c r="K10" s="38">
        <v>0</v>
      </c>
      <c r="L10" s="38">
        <v>1868.75</v>
      </c>
      <c r="M10" s="38">
        <v>-1868.75</v>
      </c>
      <c r="N10" s="11">
        <f t="shared" si="4"/>
        <v>-1.2310307515374919E-4</v>
      </c>
      <c r="O10" s="38">
        <v>15182236.890000001</v>
      </c>
      <c r="P10" s="12">
        <f t="shared" si="5"/>
        <v>-819631.8599999994</v>
      </c>
    </row>
    <row r="11" spans="1:16" s="39" customFormat="1" x14ac:dyDescent="0.2">
      <c r="A11" s="35">
        <v>11600</v>
      </c>
      <c r="B11" s="19" t="str">
        <f t="shared" si="0"/>
        <v>1</v>
      </c>
      <c r="C11" s="19" t="str">
        <f t="shared" si="1"/>
        <v>11</v>
      </c>
      <c r="D11" s="36" t="str">
        <f t="shared" si="2"/>
        <v>116</v>
      </c>
      <c r="E11" s="37" t="s">
        <v>28</v>
      </c>
      <c r="F11" s="38">
        <v>6500000</v>
      </c>
      <c r="G11" s="38">
        <v>0</v>
      </c>
      <c r="H11" s="38">
        <v>6500000</v>
      </c>
      <c r="I11" s="38">
        <v>4014.48</v>
      </c>
      <c r="J11" s="11">
        <f t="shared" si="3"/>
        <v>6.1761230769230774E-4</v>
      </c>
      <c r="K11" s="38">
        <v>0</v>
      </c>
      <c r="L11" s="38">
        <v>12438.51</v>
      </c>
      <c r="M11" s="38">
        <v>-12438.51</v>
      </c>
      <c r="N11" s="11">
        <f t="shared" si="4"/>
        <v>-3.0984112512704014</v>
      </c>
      <c r="O11" s="38">
        <v>16452.990000000002</v>
      </c>
      <c r="P11" s="12">
        <f t="shared" si="5"/>
        <v>-6495985.5199999996</v>
      </c>
    </row>
    <row r="12" spans="1:16" s="39" customFormat="1" x14ac:dyDescent="0.2">
      <c r="A12" s="35">
        <v>13000</v>
      </c>
      <c r="B12" s="19" t="str">
        <f t="shared" si="0"/>
        <v>1</v>
      </c>
      <c r="C12" s="19" t="str">
        <f t="shared" si="1"/>
        <v>13</v>
      </c>
      <c r="D12" s="36" t="str">
        <f t="shared" si="2"/>
        <v>130</v>
      </c>
      <c r="E12" s="37" t="s">
        <v>29</v>
      </c>
      <c r="F12" s="38">
        <v>11850000</v>
      </c>
      <c r="G12" s="38">
        <v>0</v>
      </c>
      <c r="H12" s="38">
        <v>11850000</v>
      </c>
      <c r="I12" s="38">
        <v>-13518.78</v>
      </c>
      <c r="J12" s="11">
        <f t="shared" si="3"/>
        <v>-1.1408253164556963E-3</v>
      </c>
      <c r="K12" s="38">
        <v>0</v>
      </c>
      <c r="L12" s="38">
        <v>13518.78</v>
      </c>
      <c r="M12" s="38">
        <v>-13518.78</v>
      </c>
      <c r="N12" s="11">
        <f t="shared" si="4"/>
        <v>1</v>
      </c>
      <c r="O12" s="38">
        <v>0</v>
      </c>
      <c r="P12" s="12">
        <f t="shared" si="5"/>
        <v>-11863518.779999999</v>
      </c>
    </row>
    <row r="13" spans="1:16" s="39" customFormat="1" x14ac:dyDescent="0.2">
      <c r="A13" s="35">
        <v>21000</v>
      </c>
      <c r="B13" s="19" t="str">
        <f t="shared" si="0"/>
        <v>2</v>
      </c>
      <c r="C13" s="19" t="str">
        <f t="shared" si="1"/>
        <v>21</v>
      </c>
      <c r="D13" s="36" t="str">
        <f t="shared" si="2"/>
        <v>210</v>
      </c>
      <c r="E13" s="37" t="s">
        <v>30</v>
      </c>
      <c r="F13" s="38">
        <v>6939427</v>
      </c>
      <c r="G13" s="38">
        <v>0</v>
      </c>
      <c r="H13" s="38">
        <v>6939427</v>
      </c>
      <c r="I13" s="38">
        <v>525852.4</v>
      </c>
      <c r="J13" s="11">
        <f t="shared" si="3"/>
        <v>7.5777495750009333E-2</v>
      </c>
      <c r="K13" s="38">
        <v>538288.86</v>
      </c>
      <c r="L13" s="38">
        <v>12436.46</v>
      </c>
      <c r="M13" s="38">
        <v>525852.4</v>
      </c>
      <c r="N13" s="11">
        <f t="shared" si="4"/>
        <v>1</v>
      </c>
      <c r="O13" s="38">
        <v>0</v>
      </c>
      <c r="P13" s="12">
        <f t="shared" si="5"/>
        <v>-6413574.5999999996</v>
      </c>
    </row>
    <row r="14" spans="1:16" s="39" customFormat="1" x14ac:dyDescent="0.2">
      <c r="A14" s="35">
        <v>22000</v>
      </c>
      <c r="B14" s="19" t="str">
        <f t="shared" si="0"/>
        <v>2</v>
      </c>
      <c r="C14" s="19" t="str">
        <f t="shared" si="1"/>
        <v>22</v>
      </c>
      <c r="D14" s="36" t="str">
        <f t="shared" si="2"/>
        <v>220</v>
      </c>
      <c r="E14" s="37" t="s">
        <v>31</v>
      </c>
      <c r="F14" s="38">
        <v>109787</v>
      </c>
      <c r="G14" s="38">
        <v>0</v>
      </c>
      <c r="H14" s="38">
        <v>109787</v>
      </c>
      <c r="I14" s="38">
        <v>8928.2800000000007</v>
      </c>
      <c r="J14" s="11">
        <f t="shared" si="3"/>
        <v>8.13236539845337E-2</v>
      </c>
      <c r="K14" s="38">
        <v>8967.7900000000009</v>
      </c>
      <c r="L14" s="38">
        <v>39.51</v>
      </c>
      <c r="M14" s="38">
        <v>8928.2800000000007</v>
      </c>
      <c r="N14" s="11">
        <f t="shared" si="4"/>
        <v>1</v>
      </c>
      <c r="O14" s="38">
        <v>0</v>
      </c>
      <c r="P14" s="12">
        <f t="shared" si="5"/>
        <v>-100858.72</v>
      </c>
    </row>
    <row r="15" spans="1:16" s="39" customFormat="1" x14ac:dyDescent="0.2">
      <c r="A15" s="35">
        <v>22001</v>
      </c>
      <c r="B15" s="19" t="str">
        <f t="shared" si="0"/>
        <v>2</v>
      </c>
      <c r="C15" s="19" t="str">
        <f t="shared" si="1"/>
        <v>22</v>
      </c>
      <c r="D15" s="36" t="str">
        <f t="shared" si="2"/>
        <v>220</v>
      </c>
      <c r="E15" s="37" t="s">
        <v>32</v>
      </c>
      <c r="F15" s="38">
        <v>32949</v>
      </c>
      <c r="G15" s="38">
        <v>0</v>
      </c>
      <c r="H15" s="38">
        <v>32949</v>
      </c>
      <c r="I15" s="38">
        <v>2726.73</v>
      </c>
      <c r="J15" s="11">
        <f t="shared" si="3"/>
        <v>8.2756077574433221E-2</v>
      </c>
      <c r="K15" s="38">
        <v>2726.73</v>
      </c>
      <c r="L15" s="38">
        <v>0</v>
      </c>
      <c r="M15" s="38">
        <v>2726.73</v>
      </c>
      <c r="N15" s="11">
        <f t="shared" si="4"/>
        <v>1</v>
      </c>
      <c r="O15" s="38">
        <v>0</v>
      </c>
      <c r="P15" s="12">
        <f t="shared" si="5"/>
        <v>-30222.27</v>
      </c>
    </row>
    <row r="16" spans="1:16" s="39" customFormat="1" x14ac:dyDescent="0.2">
      <c r="A16" s="35">
        <v>22003</v>
      </c>
      <c r="B16" s="19" t="str">
        <f t="shared" si="0"/>
        <v>2</v>
      </c>
      <c r="C16" s="19" t="str">
        <f t="shared" si="1"/>
        <v>22</v>
      </c>
      <c r="D16" s="36" t="str">
        <f t="shared" si="2"/>
        <v>220</v>
      </c>
      <c r="E16" s="37" t="s">
        <v>33</v>
      </c>
      <c r="F16" s="38">
        <v>599543</v>
      </c>
      <c r="G16" s="38">
        <v>0</v>
      </c>
      <c r="H16" s="38">
        <v>599543</v>
      </c>
      <c r="I16" s="38">
        <v>46244.99</v>
      </c>
      <c r="J16" s="11">
        <f t="shared" si="3"/>
        <v>7.7133733527036424E-2</v>
      </c>
      <c r="K16" s="38">
        <v>46244.99</v>
      </c>
      <c r="L16" s="38">
        <v>0</v>
      </c>
      <c r="M16" s="38">
        <v>46244.99</v>
      </c>
      <c r="N16" s="11">
        <f t="shared" si="4"/>
        <v>1</v>
      </c>
      <c r="O16" s="38">
        <v>0</v>
      </c>
      <c r="P16" s="12">
        <f t="shared" si="5"/>
        <v>-553298.01</v>
      </c>
    </row>
    <row r="17" spans="1:16" s="39" customFormat="1" x14ac:dyDescent="0.2">
      <c r="A17" s="35">
        <v>22004</v>
      </c>
      <c r="B17" s="19" t="str">
        <f t="shared" si="0"/>
        <v>2</v>
      </c>
      <c r="C17" s="19" t="str">
        <f t="shared" si="1"/>
        <v>22</v>
      </c>
      <c r="D17" s="36" t="str">
        <f t="shared" si="2"/>
        <v>220</v>
      </c>
      <c r="E17" s="37" t="s">
        <v>34</v>
      </c>
      <c r="F17" s="38">
        <v>1660118</v>
      </c>
      <c r="G17" s="38">
        <v>0</v>
      </c>
      <c r="H17" s="38">
        <v>1660118</v>
      </c>
      <c r="I17" s="38">
        <v>132909.07999999999</v>
      </c>
      <c r="J17" s="11">
        <f t="shared" si="3"/>
        <v>8.0060019829915702E-2</v>
      </c>
      <c r="K17" s="38">
        <v>133176.20000000001</v>
      </c>
      <c r="L17" s="38">
        <v>267.12</v>
      </c>
      <c r="M17" s="38">
        <v>132909.07999999999</v>
      </c>
      <c r="N17" s="11">
        <f t="shared" si="4"/>
        <v>1</v>
      </c>
      <c r="O17" s="38">
        <v>0</v>
      </c>
      <c r="P17" s="12">
        <f t="shared" si="5"/>
        <v>-1527208.92</v>
      </c>
    </row>
    <row r="18" spans="1:16" s="39" customFormat="1" x14ac:dyDescent="0.2">
      <c r="A18" s="35">
        <v>22006</v>
      </c>
      <c r="B18" s="19" t="str">
        <f t="shared" si="0"/>
        <v>2</v>
      </c>
      <c r="C18" s="19" t="str">
        <f t="shared" si="1"/>
        <v>22</v>
      </c>
      <c r="D18" s="36" t="str">
        <f t="shared" si="2"/>
        <v>220</v>
      </c>
      <c r="E18" s="37" t="s">
        <v>35</v>
      </c>
      <c r="F18" s="38">
        <v>2691</v>
      </c>
      <c r="G18" s="38">
        <v>0</v>
      </c>
      <c r="H18" s="38">
        <v>2691</v>
      </c>
      <c r="I18" s="38">
        <v>214.1</v>
      </c>
      <c r="J18" s="11">
        <f t="shared" si="3"/>
        <v>7.9561501300631735E-2</v>
      </c>
      <c r="K18" s="38">
        <v>214.1</v>
      </c>
      <c r="L18" s="38">
        <v>0</v>
      </c>
      <c r="M18" s="38">
        <v>214.1</v>
      </c>
      <c r="N18" s="11">
        <f t="shared" si="4"/>
        <v>1</v>
      </c>
      <c r="O18" s="38">
        <v>0</v>
      </c>
      <c r="P18" s="12">
        <f t="shared" si="5"/>
        <v>-2476.9</v>
      </c>
    </row>
    <row r="19" spans="1:16" s="39" customFormat="1" x14ac:dyDescent="0.2">
      <c r="A19" s="35">
        <v>29000</v>
      </c>
      <c r="B19" s="19" t="str">
        <f t="shared" si="0"/>
        <v>2</v>
      </c>
      <c r="C19" s="19" t="str">
        <f t="shared" si="1"/>
        <v>29</v>
      </c>
      <c r="D19" s="36" t="str">
        <f t="shared" si="2"/>
        <v>290</v>
      </c>
      <c r="E19" s="37" t="s">
        <v>36</v>
      </c>
      <c r="F19" s="38">
        <v>11000000</v>
      </c>
      <c r="G19" s="38">
        <v>0</v>
      </c>
      <c r="H19" s="38">
        <v>11000000</v>
      </c>
      <c r="I19" s="38">
        <v>-495375.06</v>
      </c>
      <c r="J19" s="11">
        <f t="shared" si="3"/>
        <v>-4.5034096363636367E-2</v>
      </c>
      <c r="K19" s="38">
        <v>0</v>
      </c>
      <c r="L19" s="38">
        <v>495375.06</v>
      </c>
      <c r="M19" s="38">
        <v>-495375.06</v>
      </c>
      <c r="N19" s="11">
        <f t="shared" si="4"/>
        <v>1</v>
      </c>
      <c r="O19" s="38">
        <v>0</v>
      </c>
      <c r="P19" s="12">
        <f t="shared" si="5"/>
        <v>-11495375.060000001</v>
      </c>
    </row>
    <row r="20" spans="1:16" s="39" customFormat="1" x14ac:dyDescent="0.2">
      <c r="A20" s="35">
        <v>31900</v>
      </c>
      <c r="B20" s="19" t="str">
        <f t="shared" si="0"/>
        <v>3</v>
      </c>
      <c r="C20" s="19" t="str">
        <f t="shared" si="1"/>
        <v>31</v>
      </c>
      <c r="D20" s="36" t="str">
        <f t="shared" si="2"/>
        <v>319</v>
      </c>
      <c r="E20" s="37" t="s">
        <v>37</v>
      </c>
      <c r="F20" s="38">
        <v>40000</v>
      </c>
      <c r="G20" s="38">
        <v>0</v>
      </c>
      <c r="H20" s="38">
        <v>40000</v>
      </c>
      <c r="I20" s="38">
        <v>0</v>
      </c>
      <c r="J20" s="11">
        <f t="shared" si="3"/>
        <v>0</v>
      </c>
      <c r="K20" s="38">
        <v>0</v>
      </c>
      <c r="L20" s="38">
        <v>0</v>
      </c>
      <c r="M20" s="38">
        <v>0</v>
      </c>
      <c r="N20" s="11" t="str">
        <f t="shared" si="4"/>
        <v xml:space="preserve"> </v>
      </c>
      <c r="O20" s="38">
        <v>0</v>
      </c>
      <c r="P20" s="12">
        <f t="shared" si="5"/>
        <v>-40000</v>
      </c>
    </row>
    <row r="21" spans="1:16" s="39" customFormat="1" x14ac:dyDescent="0.2">
      <c r="A21" s="35">
        <v>32100</v>
      </c>
      <c r="B21" s="19" t="str">
        <f t="shared" si="0"/>
        <v>3</v>
      </c>
      <c r="C21" s="19" t="str">
        <f t="shared" si="1"/>
        <v>32</v>
      </c>
      <c r="D21" s="36" t="str">
        <f t="shared" si="2"/>
        <v>321</v>
      </c>
      <c r="E21" s="37" t="s">
        <v>38</v>
      </c>
      <c r="F21" s="38">
        <v>4500000</v>
      </c>
      <c r="G21" s="38">
        <v>0</v>
      </c>
      <c r="H21" s="38">
        <v>4500000</v>
      </c>
      <c r="I21" s="38">
        <v>-794.72</v>
      </c>
      <c r="J21" s="11">
        <f t="shared" si="3"/>
        <v>-1.7660444444444446E-4</v>
      </c>
      <c r="K21" s="38">
        <v>0</v>
      </c>
      <c r="L21" s="38">
        <v>1403.07</v>
      </c>
      <c r="M21" s="38">
        <v>-1403.07</v>
      </c>
      <c r="N21" s="11">
        <f t="shared" si="4"/>
        <v>1.7654897322327359</v>
      </c>
      <c r="O21" s="38">
        <v>608.35</v>
      </c>
      <c r="P21" s="12">
        <f t="shared" si="5"/>
        <v>-4500794.72</v>
      </c>
    </row>
    <row r="22" spans="1:16" s="39" customFormat="1" x14ac:dyDescent="0.2">
      <c r="A22" s="35">
        <v>32300</v>
      </c>
      <c r="B22" s="19" t="str">
        <f t="shared" si="0"/>
        <v>3</v>
      </c>
      <c r="C22" s="19" t="str">
        <f t="shared" si="1"/>
        <v>32</v>
      </c>
      <c r="D22" s="36" t="str">
        <f t="shared" si="2"/>
        <v>323</v>
      </c>
      <c r="E22" s="37" t="s">
        <v>39</v>
      </c>
      <c r="F22" s="38">
        <v>200000</v>
      </c>
      <c r="G22" s="38">
        <v>0</v>
      </c>
      <c r="H22" s="38">
        <v>200000</v>
      </c>
      <c r="I22" s="38">
        <v>-953.77</v>
      </c>
      <c r="J22" s="11">
        <f t="shared" si="3"/>
        <v>-4.7688499999999998E-3</v>
      </c>
      <c r="K22" s="38">
        <v>0</v>
      </c>
      <c r="L22" s="38">
        <v>1647.03</v>
      </c>
      <c r="M22" s="38">
        <v>-1647.03</v>
      </c>
      <c r="N22" s="11">
        <f t="shared" si="4"/>
        <v>1.7268628705033708</v>
      </c>
      <c r="O22" s="38">
        <v>693.26</v>
      </c>
      <c r="P22" s="12">
        <f t="shared" si="5"/>
        <v>-200953.77</v>
      </c>
    </row>
    <row r="23" spans="1:16" s="39" customFormat="1" x14ac:dyDescent="0.2">
      <c r="A23" s="35">
        <v>32500</v>
      </c>
      <c r="B23" s="19" t="str">
        <f t="shared" si="0"/>
        <v>3</v>
      </c>
      <c r="C23" s="19" t="str">
        <f t="shared" si="1"/>
        <v>32</v>
      </c>
      <c r="D23" s="36" t="str">
        <f t="shared" si="2"/>
        <v>325</v>
      </c>
      <c r="E23" s="37" t="s">
        <v>40</v>
      </c>
      <c r="F23" s="38">
        <v>200000</v>
      </c>
      <c r="G23" s="38">
        <v>0</v>
      </c>
      <c r="H23" s="38">
        <v>200000</v>
      </c>
      <c r="I23" s="38">
        <v>7880.76</v>
      </c>
      <c r="J23" s="11">
        <f t="shared" si="3"/>
        <v>3.9403800000000003E-2</v>
      </c>
      <c r="K23" s="38">
        <v>0</v>
      </c>
      <c r="L23" s="38">
        <v>243.88</v>
      </c>
      <c r="M23" s="38">
        <v>-243.88</v>
      </c>
      <c r="N23" s="11">
        <f t="shared" si="4"/>
        <v>-3.0946253914597068E-2</v>
      </c>
      <c r="O23" s="38">
        <v>8124.64</v>
      </c>
      <c r="P23" s="12">
        <f t="shared" si="5"/>
        <v>-192119.24</v>
      </c>
    </row>
    <row r="24" spans="1:16" s="39" customFormat="1" x14ac:dyDescent="0.2">
      <c r="A24" s="35">
        <v>32600</v>
      </c>
      <c r="B24" s="19" t="str">
        <f t="shared" si="0"/>
        <v>3</v>
      </c>
      <c r="C24" s="19" t="str">
        <f t="shared" si="1"/>
        <v>32</v>
      </c>
      <c r="D24" s="36" t="str">
        <f t="shared" si="2"/>
        <v>326</v>
      </c>
      <c r="E24" s="37" t="s">
        <v>41</v>
      </c>
      <c r="F24" s="38">
        <v>300000</v>
      </c>
      <c r="G24" s="38">
        <v>0</v>
      </c>
      <c r="H24" s="38">
        <v>300000</v>
      </c>
      <c r="I24" s="38">
        <v>345.94</v>
      </c>
      <c r="J24" s="11">
        <f t="shared" si="3"/>
        <v>1.1531333333333334E-3</v>
      </c>
      <c r="K24" s="38">
        <v>0</v>
      </c>
      <c r="L24" s="38">
        <v>0</v>
      </c>
      <c r="M24" s="38">
        <v>0</v>
      </c>
      <c r="N24" s="11">
        <f t="shared" si="4"/>
        <v>0</v>
      </c>
      <c r="O24" s="38">
        <v>345.94</v>
      </c>
      <c r="P24" s="12">
        <f t="shared" si="5"/>
        <v>-299654.06</v>
      </c>
    </row>
    <row r="25" spans="1:16" s="39" customFormat="1" x14ac:dyDescent="0.2">
      <c r="A25" s="35">
        <v>32900</v>
      </c>
      <c r="B25" s="19" t="str">
        <f t="shared" si="0"/>
        <v>3</v>
      </c>
      <c r="C25" s="19" t="str">
        <f t="shared" si="1"/>
        <v>32</v>
      </c>
      <c r="D25" s="36" t="str">
        <f t="shared" si="2"/>
        <v>329</v>
      </c>
      <c r="E25" s="37" t="s">
        <v>42</v>
      </c>
      <c r="F25" s="38">
        <v>12000</v>
      </c>
      <c r="G25" s="38">
        <v>0</v>
      </c>
      <c r="H25" s="38">
        <v>12000</v>
      </c>
      <c r="I25" s="38">
        <v>0</v>
      </c>
      <c r="J25" s="11">
        <f t="shared" si="3"/>
        <v>0</v>
      </c>
      <c r="K25" s="38">
        <v>0</v>
      </c>
      <c r="L25" s="38">
        <v>0</v>
      </c>
      <c r="M25" s="38">
        <v>0</v>
      </c>
      <c r="N25" s="11" t="str">
        <f t="shared" si="4"/>
        <v xml:space="preserve"> </v>
      </c>
      <c r="O25" s="38">
        <v>0</v>
      </c>
      <c r="P25" s="12">
        <f t="shared" si="5"/>
        <v>-12000</v>
      </c>
    </row>
    <row r="26" spans="1:16" s="39" customFormat="1" x14ac:dyDescent="0.2">
      <c r="A26" s="35">
        <v>32901</v>
      </c>
      <c r="B26" s="19" t="str">
        <f t="shared" si="0"/>
        <v>3</v>
      </c>
      <c r="C26" s="19" t="str">
        <f t="shared" si="1"/>
        <v>32</v>
      </c>
      <c r="D26" s="36" t="str">
        <f t="shared" si="2"/>
        <v>329</v>
      </c>
      <c r="E26" s="37" t="s">
        <v>43</v>
      </c>
      <c r="F26" s="38">
        <v>240000</v>
      </c>
      <c r="G26" s="38">
        <v>0</v>
      </c>
      <c r="H26" s="38">
        <v>240000</v>
      </c>
      <c r="I26" s="38">
        <v>57247.66</v>
      </c>
      <c r="J26" s="11">
        <f t="shared" si="3"/>
        <v>0.23853191666666668</v>
      </c>
      <c r="K26" s="38">
        <v>0</v>
      </c>
      <c r="L26" s="38">
        <v>0</v>
      </c>
      <c r="M26" s="38">
        <v>0</v>
      </c>
      <c r="N26" s="11">
        <f t="shared" si="4"/>
        <v>0</v>
      </c>
      <c r="O26" s="38">
        <v>57247.66</v>
      </c>
      <c r="P26" s="12">
        <f t="shared" si="5"/>
        <v>-182752.34</v>
      </c>
    </row>
    <row r="27" spans="1:16" s="39" customFormat="1" x14ac:dyDescent="0.2">
      <c r="A27" s="35">
        <v>32902</v>
      </c>
      <c r="B27" s="19" t="str">
        <f t="shared" si="0"/>
        <v>3</v>
      </c>
      <c r="C27" s="19" t="str">
        <f t="shared" si="1"/>
        <v>32</v>
      </c>
      <c r="D27" s="36" t="str">
        <f t="shared" si="2"/>
        <v>329</v>
      </c>
      <c r="E27" s="37" t="s">
        <v>44</v>
      </c>
      <c r="F27" s="38">
        <v>40000</v>
      </c>
      <c r="G27" s="38">
        <v>0</v>
      </c>
      <c r="H27" s="38">
        <v>40000</v>
      </c>
      <c r="I27" s="38">
        <v>2623.95</v>
      </c>
      <c r="J27" s="11">
        <f t="shared" si="3"/>
        <v>6.5598749999999997E-2</v>
      </c>
      <c r="K27" s="38">
        <v>0</v>
      </c>
      <c r="L27" s="38">
        <v>0</v>
      </c>
      <c r="M27" s="38">
        <v>0</v>
      </c>
      <c r="N27" s="11">
        <f t="shared" si="4"/>
        <v>0</v>
      </c>
      <c r="O27" s="38">
        <v>2623.95</v>
      </c>
      <c r="P27" s="12">
        <f t="shared" si="5"/>
        <v>-37376.050000000003</v>
      </c>
    </row>
    <row r="28" spans="1:16" s="39" customFormat="1" x14ac:dyDescent="0.2">
      <c r="A28" s="35">
        <v>32903</v>
      </c>
      <c r="B28" s="19" t="str">
        <f t="shared" si="0"/>
        <v>3</v>
      </c>
      <c r="C28" s="19" t="str">
        <f t="shared" si="1"/>
        <v>32</v>
      </c>
      <c r="D28" s="36" t="str">
        <f t="shared" si="2"/>
        <v>329</v>
      </c>
      <c r="E28" s="37" t="s">
        <v>45</v>
      </c>
      <c r="F28" s="38">
        <v>7000</v>
      </c>
      <c r="G28" s="38">
        <v>0</v>
      </c>
      <c r="H28" s="38">
        <v>7000</v>
      </c>
      <c r="I28" s="38">
        <v>814.1</v>
      </c>
      <c r="J28" s="11">
        <f t="shared" si="3"/>
        <v>0.1163</v>
      </c>
      <c r="K28" s="38">
        <v>0</v>
      </c>
      <c r="L28" s="38">
        <v>0</v>
      </c>
      <c r="M28" s="38">
        <v>0</v>
      </c>
      <c r="N28" s="11">
        <f t="shared" si="4"/>
        <v>0</v>
      </c>
      <c r="O28" s="38">
        <v>814.1</v>
      </c>
      <c r="P28" s="12">
        <f t="shared" si="5"/>
        <v>-6185.9</v>
      </c>
    </row>
    <row r="29" spans="1:16" s="39" customFormat="1" x14ac:dyDescent="0.2">
      <c r="A29" s="35">
        <v>32904</v>
      </c>
      <c r="B29" s="19" t="str">
        <f t="shared" si="0"/>
        <v>3</v>
      </c>
      <c r="C29" s="19" t="str">
        <f t="shared" si="1"/>
        <v>32</v>
      </c>
      <c r="D29" s="36" t="str">
        <f t="shared" si="2"/>
        <v>329</v>
      </c>
      <c r="E29" s="37" t="s">
        <v>46</v>
      </c>
      <c r="F29" s="38">
        <v>20000</v>
      </c>
      <c r="G29" s="38">
        <v>0</v>
      </c>
      <c r="H29" s="38">
        <v>20000</v>
      </c>
      <c r="I29" s="38">
        <v>0</v>
      </c>
      <c r="J29" s="11">
        <f t="shared" si="3"/>
        <v>0</v>
      </c>
      <c r="K29" s="38">
        <v>0</v>
      </c>
      <c r="L29" s="38">
        <v>0</v>
      </c>
      <c r="M29" s="38">
        <v>0</v>
      </c>
      <c r="N29" s="11" t="str">
        <f t="shared" si="4"/>
        <v xml:space="preserve"> </v>
      </c>
      <c r="O29" s="38">
        <v>0</v>
      </c>
      <c r="P29" s="12">
        <f t="shared" si="5"/>
        <v>-20000</v>
      </c>
    </row>
    <row r="30" spans="1:16" s="39" customFormat="1" x14ac:dyDescent="0.2">
      <c r="A30" s="35">
        <v>33000</v>
      </c>
      <c r="B30" s="19" t="str">
        <f t="shared" si="0"/>
        <v>3</v>
      </c>
      <c r="C30" s="19" t="str">
        <f t="shared" si="1"/>
        <v>33</v>
      </c>
      <c r="D30" s="36" t="str">
        <f t="shared" si="2"/>
        <v>330</v>
      </c>
      <c r="E30" s="37" t="s">
        <v>47</v>
      </c>
      <c r="F30" s="38">
        <v>5250000</v>
      </c>
      <c r="G30" s="38">
        <v>0</v>
      </c>
      <c r="H30" s="38">
        <v>5250000</v>
      </c>
      <c r="I30" s="38">
        <v>481602.35</v>
      </c>
      <c r="J30" s="11">
        <f t="shared" si="3"/>
        <v>9.1733780952380953E-2</v>
      </c>
      <c r="K30" s="38">
        <v>481619.85</v>
      </c>
      <c r="L30" s="38">
        <v>17.5</v>
      </c>
      <c r="M30" s="38">
        <v>481602.35</v>
      </c>
      <c r="N30" s="11">
        <f t="shared" si="4"/>
        <v>1</v>
      </c>
      <c r="O30" s="38">
        <v>0</v>
      </c>
      <c r="P30" s="12">
        <f t="shared" si="5"/>
        <v>-4768397.6500000004</v>
      </c>
    </row>
    <row r="31" spans="1:16" s="39" customFormat="1" x14ac:dyDescent="0.2">
      <c r="A31" s="35">
        <v>33100</v>
      </c>
      <c r="B31" s="19" t="str">
        <f t="shared" si="0"/>
        <v>3</v>
      </c>
      <c r="C31" s="19" t="str">
        <f t="shared" si="1"/>
        <v>33</v>
      </c>
      <c r="D31" s="36" t="str">
        <f t="shared" si="2"/>
        <v>331</v>
      </c>
      <c r="E31" s="37" t="s">
        <v>48</v>
      </c>
      <c r="F31" s="38">
        <v>1775000</v>
      </c>
      <c r="G31" s="38">
        <v>0</v>
      </c>
      <c r="H31" s="38">
        <v>1775000</v>
      </c>
      <c r="I31" s="38">
        <v>31049.53</v>
      </c>
      <c r="J31" s="11">
        <f t="shared" si="3"/>
        <v>1.7492692957746477E-2</v>
      </c>
      <c r="K31" s="38">
        <v>0</v>
      </c>
      <c r="L31" s="38">
        <v>442.89</v>
      </c>
      <c r="M31" s="38">
        <v>-442.89</v>
      </c>
      <c r="N31" s="11">
        <f t="shared" si="4"/>
        <v>-1.426398402809962E-2</v>
      </c>
      <c r="O31" s="38">
        <v>31492.42</v>
      </c>
      <c r="P31" s="12">
        <f t="shared" si="5"/>
        <v>-1743950.47</v>
      </c>
    </row>
    <row r="32" spans="1:16" s="39" customFormat="1" x14ac:dyDescent="0.2">
      <c r="A32" s="35">
        <v>33400</v>
      </c>
      <c r="B32" s="19" t="str">
        <f t="shared" si="0"/>
        <v>3</v>
      </c>
      <c r="C32" s="19" t="str">
        <f t="shared" si="1"/>
        <v>33</v>
      </c>
      <c r="D32" s="36" t="str">
        <f t="shared" si="2"/>
        <v>334</v>
      </c>
      <c r="E32" s="37" t="s">
        <v>49</v>
      </c>
      <c r="F32" s="38">
        <v>50000</v>
      </c>
      <c r="G32" s="38">
        <v>0</v>
      </c>
      <c r="H32" s="38">
        <v>50000</v>
      </c>
      <c r="I32" s="38">
        <v>-144.61000000000001</v>
      </c>
      <c r="J32" s="11">
        <f t="shared" si="3"/>
        <v>-2.8922000000000002E-3</v>
      </c>
      <c r="K32" s="38">
        <v>0</v>
      </c>
      <c r="L32" s="38">
        <v>144.61000000000001</v>
      </c>
      <c r="M32" s="38">
        <v>-144.61000000000001</v>
      </c>
      <c r="N32" s="11">
        <f t="shared" si="4"/>
        <v>1</v>
      </c>
      <c r="O32" s="38">
        <v>0</v>
      </c>
      <c r="P32" s="12">
        <f t="shared" si="5"/>
        <v>-50144.61</v>
      </c>
    </row>
    <row r="33" spans="1:16" s="39" customFormat="1" x14ac:dyDescent="0.2">
      <c r="A33" s="35">
        <v>33501</v>
      </c>
      <c r="B33" s="19" t="str">
        <f t="shared" si="0"/>
        <v>3</v>
      </c>
      <c r="C33" s="19" t="str">
        <f t="shared" si="1"/>
        <v>33</v>
      </c>
      <c r="D33" s="36" t="str">
        <f t="shared" si="2"/>
        <v>335</v>
      </c>
      <c r="E33" s="37" t="s">
        <v>50</v>
      </c>
      <c r="F33" s="38">
        <v>1115000</v>
      </c>
      <c r="G33" s="38">
        <v>0</v>
      </c>
      <c r="H33" s="38">
        <v>1115000</v>
      </c>
      <c r="I33" s="38">
        <v>-4486.66</v>
      </c>
      <c r="J33" s="11">
        <f t="shared" si="3"/>
        <v>-4.0239103139013454E-3</v>
      </c>
      <c r="K33" s="38">
        <v>0</v>
      </c>
      <c r="L33" s="38">
        <v>4486.66</v>
      </c>
      <c r="M33" s="38">
        <v>-4486.66</v>
      </c>
      <c r="N33" s="11">
        <f t="shared" si="4"/>
        <v>1</v>
      </c>
      <c r="O33" s="38">
        <v>0</v>
      </c>
      <c r="P33" s="12">
        <f t="shared" si="5"/>
        <v>-1119486.6599999999</v>
      </c>
    </row>
    <row r="34" spans="1:16" s="39" customFormat="1" x14ac:dyDescent="0.2">
      <c r="A34" s="35">
        <v>33502</v>
      </c>
      <c r="B34" s="19" t="str">
        <f t="shared" si="0"/>
        <v>3</v>
      </c>
      <c r="C34" s="19" t="str">
        <f t="shared" si="1"/>
        <v>33</v>
      </c>
      <c r="D34" s="36" t="str">
        <f t="shared" si="2"/>
        <v>335</v>
      </c>
      <c r="E34" s="37" t="s">
        <v>51</v>
      </c>
      <c r="F34" s="38">
        <v>40000</v>
      </c>
      <c r="G34" s="38">
        <v>0</v>
      </c>
      <c r="H34" s="38">
        <v>40000</v>
      </c>
      <c r="I34" s="38">
        <v>516.55999999999995</v>
      </c>
      <c r="J34" s="11">
        <f t="shared" si="3"/>
        <v>1.2913999999999998E-2</v>
      </c>
      <c r="K34" s="38">
        <v>0</v>
      </c>
      <c r="L34" s="38">
        <v>0</v>
      </c>
      <c r="M34" s="38">
        <v>0</v>
      </c>
      <c r="N34" s="11">
        <f t="shared" si="4"/>
        <v>0</v>
      </c>
      <c r="O34" s="38">
        <v>516.55999999999995</v>
      </c>
      <c r="P34" s="12">
        <f t="shared" si="5"/>
        <v>-39483.440000000002</v>
      </c>
    </row>
    <row r="35" spans="1:16" s="39" customFormat="1" x14ac:dyDescent="0.2">
      <c r="A35" s="35">
        <v>33503</v>
      </c>
      <c r="B35" s="19" t="str">
        <f t="shared" si="0"/>
        <v>3</v>
      </c>
      <c r="C35" s="19" t="str">
        <f t="shared" si="1"/>
        <v>33</v>
      </c>
      <c r="D35" s="36" t="str">
        <f t="shared" si="2"/>
        <v>335</v>
      </c>
      <c r="E35" s="37" t="s">
        <v>52</v>
      </c>
      <c r="F35" s="38">
        <v>400000</v>
      </c>
      <c r="G35" s="38">
        <v>0</v>
      </c>
      <c r="H35" s="38">
        <v>400000</v>
      </c>
      <c r="I35" s="38">
        <v>-30033.15</v>
      </c>
      <c r="J35" s="11">
        <f t="shared" si="3"/>
        <v>-7.5082875000000007E-2</v>
      </c>
      <c r="K35" s="38">
        <v>0</v>
      </c>
      <c r="L35" s="38">
        <v>31507.61</v>
      </c>
      <c r="M35" s="38">
        <v>-31507.61</v>
      </c>
      <c r="N35" s="11">
        <f t="shared" si="4"/>
        <v>1.0490944173355108</v>
      </c>
      <c r="O35" s="38">
        <v>1474.46</v>
      </c>
      <c r="P35" s="12">
        <f t="shared" si="5"/>
        <v>-430033.15</v>
      </c>
    </row>
    <row r="36" spans="1:16" s="39" customFormat="1" x14ac:dyDescent="0.2">
      <c r="A36" s="35">
        <v>33504</v>
      </c>
      <c r="B36" s="19" t="str">
        <f t="shared" si="0"/>
        <v>3</v>
      </c>
      <c r="C36" s="19" t="str">
        <f t="shared" si="1"/>
        <v>33</v>
      </c>
      <c r="D36" s="36" t="str">
        <f t="shared" si="2"/>
        <v>335</v>
      </c>
      <c r="E36" s="37" t="s">
        <v>53</v>
      </c>
      <c r="F36" s="38">
        <v>6400000</v>
      </c>
      <c r="G36" s="38">
        <v>0</v>
      </c>
      <c r="H36" s="38">
        <v>6400000</v>
      </c>
      <c r="I36" s="38">
        <v>74.819999999999993</v>
      </c>
      <c r="J36" s="11">
        <f t="shared" si="3"/>
        <v>1.1690625E-5</v>
      </c>
      <c r="K36" s="38">
        <v>0</v>
      </c>
      <c r="L36" s="38">
        <v>0</v>
      </c>
      <c r="M36" s="38">
        <v>0</v>
      </c>
      <c r="N36" s="11">
        <f t="shared" si="4"/>
        <v>0</v>
      </c>
      <c r="O36" s="38">
        <v>74.819999999999993</v>
      </c>
      <c r="P36" s="12">
        <f t="shared" si="5"/>
        <v>-6399925.1799999997</v>
      </c>
    </row>
    <row r="37" spans="1:16" s="39" customFormat="1" x14ac:dyDescent="0.2">
      <c r="A37" s="35">
        <v>33505</v>
      </c>
      <c r="B37" s="19" t="str">
        <f t="shared" si="0"/>
        <v>3</v>
      </c>
      <c r="C37" s="19" t="str">
        <f t="shared" si="1"/>
        <v>33</v>
      </c>
      <c r="D37" s="36" t="str">
        <f t="shared" si="2"/>
        <v>335</v>
      </c>
      <c r="E37" s="37" t="s">
        <v>54</v>
      </c>
      <c r="F37" s="38">
        <v>565000</v>
      </c>
      <c r="G37" s="38">
        <v>0</v>
      </c>
      <c r="H37" s="38">
        <v>565000</v>
      </c>
      <c r="I37" s="38">
        <v>-4451.2</v>
      </c>
      <c r="J37" s="11">
        <f t="shared" si="3"/>
        <v>-7.8782300884955754E-3</v>
      </c>
      <c r="K37" s="38">
        <v>0</v>
      </c>
      <c r="L37" s="38">
        <v>4451.2</v>
      </c>
      <c r="M37" s="38">
        <v>-4451.2</v>
      </c>
      <c r="N37" s="11">
        <f t="shared" si="4"/>
        <v>1</v>
      </c>
      <c r="O37" s="38">
        <v>0</v>
      </c>
      <c r="P37" s="12">
        <f t="shared" si="5"/>
        <v>-569451.19999999995</v>
      </c>
    </row>
    <row r="38" spans="1:16" s="39" customFormat="1" x14ac:dyDescent="0.2">
      <c r="A38" s="35">
        <v>33800</v>
      </c>
      <c r="B38" s="19" t="str">
        <f t="shared" si="0"/>
        <v>3</v>
      </c>
      <c r="C38" s="19" t="str">
        <f t="shared" si="1"/>
        <v>33</v>
      </c>
      <c r="D38" s="36" t="str">
        <f t="shared" si="2"/>
        <v>338</v>
      </c>
      <c r="E38" s="37" t="s">
        <v>55</v>
      </c>
      <c r="F38" s="38">
        <v>750000</v>
      </c>
      <c r="G38" s="38">
        <v>0</v>
      </c>
      <c r="H38" s="38">
        <v>750000</v>
      </c>
      <c r="I38" s="38">
        <v>189683.20000000001</v>
      </c>
      <c r="J38" s="11">
        <f t="shared" si="3"/>
        <v>0.25291093333333337</v>
      </c>
      <c r="K38" s="38">
        <v>189683.20000000001</v>
      </c>
      <c r="L38" s="38">
        <v>0</v>
      </c>
      <c r="M38" s="38">
        <v>189683.20000000001</v>
      </c>
      <c r="N38" s="11">
        <f t="shared" si="4"/>
        <v>1</v>
      </c>
      <c r="O38" s="38">
        <v>0</v>
      </c>
      <c r="P38" s="12">
        <f t="shared" si="5"/>
        <v>-560316.80000000005</v>
      </c>
    </row>
    <row r="39" spans="1:16" s="39" customFormat="1" x14ac:dyDescent="0.2">
      <c r="A39" s="35">
        <v>34200</v>
      </c>
      <c r="B39" s="19" t="str">
        <f t="shared" si="0"/>
        <v>3</v>
      </c>
      <c r="C39" s="19" t="str">
        <f t="shared" si="1"/>
        <v>34</v>
      </c>
      <c r="D39" s="36" t="str">
        <f t="shared" si="2"/>
        <v>342</v>
      </c>
      <c r="E39" s="37" t="s">
        <v>56</v>
      </c>
      <c r="F39" s="38">
        <v>105000</v>
      </c>
      <c r="G39" s="38">
        <v>0</v>
      </c>
      <c r="H39" s="38">
        <v>105000</v>
      </c>
      <c r="I39" s="38">
        <v>-288</v>
      </c>
      <c r="J39" s="11">
        <f t="shared" si="3"/>
        <v>-2.7428571428571428E-3</v>
      </c>
      <c r="K39" s="38">
        <v>287</v>
      </c>
      <c r="L39" s="38">
        <v>575</v>
      </c>
      <c r="M39" s="38">
        <v>-288</v>
      </c>
      <c r="N39" s="11">
        <f t="shared" si="4"/>
        <v>1</v>
      </c>
      <c r="O39" s="38">
        <v>0</v>
      </c>
      <c r="P39" s="12">
        <f t="shared" si="5"/>
        <v>-105288</v>
      </c>
    </row>
    <row r="40" spans="1:16" s="39" customFormat="1" x14ac:dyDescent="0.2">
      <c r="A40" s="35">
        <v>34201</v>
      </c>
      <c r="B40" s="19" t="str">
        <f t="shared" si="0"/>
        <v>3</v>
      </c>
      <c r="C40" s="19" t="str">
        <f t="shared" si="1"/>
        <v>34</v>
      </c>
      <c r="D40" s="36" t="str">
        <f t="shared" si="2"/>
        <v>342</v>
      </c>
      <c r="E40" s="37" t="s">
        <v>57</v>
      </c>
      <c r="F40" s="38">
        <v>513000</v>
      </c>
      <c r="G40" s="38">
        <v>0</v>
      </c>
      <c r="H40" s="38">
        <v>513000</v>
      </c>
      <c r="I40" s="38">
        <v>0</v>
      </c>
      <c r="J40" s="11">
        <f t="shared" si="3"/>
        <v>0</v>
      </c>
      <c r="K40" s="38">
        <v>0</v>
      </c>
      <c r="L40" s="38">
        <v>0</v>
      </c>
      <c r="M40" s="38">
        <v>0</v>
      </c>
      <c r="N40" s="11" t="str">
        <f t="shared" si="4"/>
        <v xml:space="preserve"> </v>
      </c>
      <c r="O40" s="38">
        <v>0</v>
      </c>
      <c r="P40" s="12">
        <f t="shared" si="5"/>
        <v>-513000</v>
      </c>
    </row>
    <row r="41" spans="1:16" s="39" customFormat="1" x14ac:dyDescent="0.2">
      <c r="A41" s="35">
        <v>34400</v>
      </c>
      <c r="B41" s="19" t="str">
        <f t="shared" si="0"/>
        <v>3</v>
      </c>
      <c r="C41" s="19" t="str">
        <f t="shared" si="1"/>
        <v>34</v>
      </c>
      <c r="D41" s="36" t="str">
        <f t="shared" si="2"/>
        <v>344</v>
      </c>
      <c r="E41" s="37" t="s">
        <v>58</v>
      </c>
      <c r="F41" s="38">
        <v>7500</v>
      </c>
      <c r="G41" s="38">
        <v>0</v>
      </c>
      <c r="H41" s="38">
        <v>7500</v>
      </c>
      <c r="I41" s="38">
        <v>0</v>
      </c>
      <c r="J41" s="11">
        <f t="shared" si="3"/>
        <v>0</v>
      </c>
      <c r="K41" s="38">
        <v>0</v>
      </c>
      <c r="L41" s="38">
        <v>0</v>
      </c>
      <c r="M41" s="38">
        <v>0</v>
      </c>
      <c r="N41" s="11" t="str">
        <f t="shared" si="4"/>
        <v xml:space="preserve"> </v>
      </c>
      <c r="O41" s="38">
        <v>0</v>
      </c>
      <c r="P41" s="12">
        <f t="shared" si="5"/>
        <v>-7500</v>
      </c>
    </row>
    <row r="42" spans="1:16" s="39" customFormat="1" x14ac:dyDescent="0.2">
      <c r="A42" s="35">
        <v>34901</v>
      </c>
      <c r="B42" s="19" t="str">
        <f t="shared" si="0"/>
        <v>3</v>
      </c>
      <c r="C42" s="19" t="str">
        <f t="shared" si="1"/>
        <v>34</v>
      </c>
      <c r="D42" s="36" t="str">
        <f t="shared" si="2"/>
        <v>349</v>
      </c>
      <c r="E42" s="37" t="s">
        <v>59</v>
      </c>
      <c r="F42" s="38">
        <v>27250</v>
      </c>
      <c r="G42" s="38">
        <v>0</v>
      </c>
      <c r="H42" s="38">
        <v>27250</v>
      </c>
      <c r="I42" s="38">
        <v>2575</v>
      </c>
      <c r="J42" s="11">
        <f t="shared" si="3"/>
        <v>9.4495412844036702E-2</v>
      </c>
      <c r="K42" s="38">
        <v>0</v>
      </c>
      <c r="L42" s="38">
        <v>0</v>
      </c>
      <c r="M42" s="38">
        <v>0</v>
      </c>
      <c r="N42" s="11">
        <f t="shared" si="4"/>
        <v>0</v>
      </c>
      <c r="O42" s="38">
        <v>2575</v>
      </c>
      <c r="P42" s="12">
        <f t="shared" si="5"/>
        <v>-24675</v>
      </c>
    </row>
    <row r="43" spans="1:16" s="39" customFormat="1" x14ac:dyDescent="0.2">
      <c r="A43" s="35">
        <v>34902</v>
      </c>
      <c r="B43" s="19" t="str">
        <f t="shared" si="0"/>
        <v>3</v>
      </c>
      <c r="C43" s="19" t="str">
        <f t="shared" si="1"/>
        <v>34</v>
      </c>
      <c r="D43" s="36" t="str">
        <f t="shared" si="2"/>
        <v>349</v>
      </c>
      <c r="E43" s="37" t="s">
        <v>60</v>
      </c>
      <c r="F43" s="38">
        <v>35100</v>
      </c>
      <c r="G43" s="38">
        <v>0</v>
      </c>
      <c r="H43" s="38">
        <v>35100</v>
      </c>
      <c r="I43" s="38">
        <v>2273.62</v>
      </c>
      <c r="J43" s="11">
        <f t="shared" si="3"/>
        <v>6.4775498575498566E-2</v>
      </c>
      <c r="K43" s="38">
        <v>51.83</v>
      </c>
      <c r="L43" s="38">
        <v>0</v>
      </c>
      <c r="M43" s="38">
        <v>51.83</v>
      </c>
      <c r="N43" s="11">
        <f t="shared" si="4"/>
        <v>2.2796245634714683E-2</v>
      </c>
      <c r="O43" s="38">
        <v>2221.79</v>
      </c>
      <c r="P43" s="12">
        <f t="shared" si="5"/>
        <v>-32826.379999999997</v>
      </c>
    </row>
    <row r="44" spans="1:16" s="39" customFormat="1" x14ac:dyDescent="0.2">
      <c r="A44" s="35">
        <v>34903</v>
      </c>
      <c r="B44" s="19" t="str">
        <f t="shared" si="0"/>
        <v>3</v>
      </c>
      <c r="C44" s="19" t="str">
        <f t="shared" si="1"/>
        <v>34</v>
      </c>
      <c r="D44" s="36" t="str">
        <f t="shared" si="2"/>
        <v>349</v>
      </c>
      <c r="E44" s="37" t="s">
        <v>61</v>
      </c>
      <c r="F44" s="38">
        <v>18000</v>
      </c>
      <c r="G44" s="38">
        <v>0</v>
      </c>
      <c r="H44" s="38">
        <v>18000</v>
      </c>
      <c r="I44" s="38">
        <v>2561.91</v>
      </c>
      <c r="J44" s="11">
        <f t="shared" si="3"/>
        <v>0.14232833333333333</v>
      </c>
      <c r="K44" s="38">
        <v>82.64</v>
      </c>
      <c r="L44" s="38">
        <v>0</v>
      </c>
      <c r="M44" s="38">
        <v>82.64</v>
      </c>
      <c r="N44" s="11">
        <f t="shared" si="4"/>
        <v>3.2257183117283594E-2</v>
      </c>
      <c r="O44" s="38">
        <v>2479.27</v>
      </c>
      <c r="P44" s="12">
        <f t="shared" si="5"/>
        <v>-15438.09</v>
      </c>
    </row>
    <row r="45" spans="1:16" s="39" customFormat="1" x14ac:dyDescent="0.2">
      <c r="A45" s="35">
        <v>34906</v>
      </c>
      <c r="B45" s="19" t="str">
        <f t="shared" si="0"/>
        <v>3</v>
      </c>
      <c r="C45" s="19" t="str">
        <f t="shared" si="1"/>
        <v>34</v>
      </c>
      <c r="D45" s="36" t="str">
        <f t="shared" si="2"/>
        <v>349</v>
      </c>
      <c r="E45" s="37" t="s">
        <v>62</v>
      </c>
      <c r="F45" s="38">
        <v>0</v>
      </c>
      <c r="G45" s="38">
        <v>0</v>
      </c>
      <c r="H45" s="38">
        <v>0</v>
      </c>
      <c r="I45" s="38">
        <v>253.62</v>
      </c>
      <c r="J45" s="11" t="str">
        <f t="shared" si="3"/>
        <v xml:space="preserve"> </v>
      </c>
      <c r="K45" s="38">
        <v>0</v>
      </c>
      <c r="L45" s="38">
        <v>0</v>
      </c>
      <c r="M45" s="38">
        <v>0</v>
      </c>
      <c r="N45" s="11">
        <f t="shared" si="4"/>
        <v>0</v>
      </c>
      <c r="O45" s="38">
        <v>253.62</v>
      </c>
      <c r="P45" s="12">
        <f t="shared" si="5"/>
        <v>253.62</v>
      </c>
    </row>
    <row r="46" spans="1:16" s="39" customFormat="1" x14ac:dyDescent="0.2">
      <c r="A46" s="35">
        <v>34907</v>
      </c>
      <c r="B46" s="19" t="str">
        <f t="shared" si="0"/>
        <v>3</v>
      </c>
      <c r="C46" s="19" t="str">
        <f t="shared" si="1"/>
        <v>34</v>
      </c>
      <c r="D46" s="36" t="str">
        <f t="shared" si="2"/>
        <v>349</v>
      </c>
      <c r="E46" s="37" t="s">
        <v>63</v>
      </c>
      <c r="F46" s="38">
        <v>3671311</v>
      </c>
      <c r="G46" s="38">
        <v>0</v>
      </c>
      <c r="H46" s="38">
        <v>3671311</v>
      </c>
      <c r="I46" s="38">
        <v>288173.90000000002</v>
      </c>
      <c r="J46" s="11">
        <f t="shared" si="3"/>
        <v>7.8493459148516714E-2</v>
      </c>
      <c r="K46" s="38">
        <v>292756.24</v>
      </c>
      <c r="L46" s="38">
        <v>4582.34</v>
      </c>
      <c r="M46" s="38">
        <v>288173.90000000002</v>
      </c>
      <c r="N46" s="11">
        <f t="shared" si="4"/>
        <v>1</v>
      </c>
      <c r="O46" s="38">
        <v>0</v>
      </c>
      <c r="P46" s="12">
        <f t="shared" si="5"/>
        <v>-3383137.1</v>
      </c>
    </row>
    <row r="47" spans="1:16" s="39" customFormat="1" x14ac:dyDescent="0.2">
      <c r="A47" s="35">
        <v>34908</v>
      </c>
      <c r="B47" s="19" t="str">
        <f t="shared" si="0"/>
        <v>3</v>
      </c>
      <c r="C47" s="19" t="str">
        <f t="shared" si="1"/>
        <v>34</v>
      </c>
      <c r="D47" s="36" t="str">
        <f t="shared" si="2"/>
        <v>349</v>
      </c>
      <c r="E47" s="37" t="s">
        <v>64</v>
      </c>
      <c r="F47" s="38">
        <v>248160</v>
      </c>
      <c r="G47" s="38">
        <v>0</v>
      </c>
      <c r="H47" s="38">
        <v>248160</v>
      </c>
      <c r="I47" s="38">
        <v>24721.11</v>
      </c>
      <c r="J47" s="11">
        <f t="shared" si="3"/>
        <v>9.9617625725338499E-2</v>
      </c>
      <c r="K47" s="38">
        <v>0</v>
      </c>
      <c r="L47" s="38">
        <v>0</v>
      </c>
      <c r="M47" s="38">
        <v>0</v>
      </c>
      <c r="N47" s="11">
        <f t="shared" si="4"/>
        <v>0</v>
      </c>
      <c r="O47" s="38">
        <v>24721.11</v>
      </c>
      <c r="P47" s="12">
        <f t="shared" si="5"/>
        <v>-223438.89</v>
      </c>
    </row>
    <row r="48" spans="1:16" s="39" customFormat="1" x14ac:dyDescent="0.2">
      <c r="A48" s="35">
        <v>34909</v>
      </c>
      <c r="B48" s="19" t="str">
        <f t="shared" si="0"/>
        <v>3</v>
      </c>
      <c r="C48" s="19" t="str">
        <f t="shared" si="1"/>
        <v>34</v>
      </c>
      <c r="D48" s="36" t="str">
        <f t="shared" si="2"/>
        <v>349</v>
      </c>
      <c r="E48" s="37" t="s">
        <v>65</v>
      </c>
      <c r="F48" s="38">
        <v>160000</v>
      </c>
      <c r="G48" s="38">
        <v>0</v>
      </c>
      <c r="H48" s="38">
        <v>160000</v>
      </c>
      <c r="I48" s="38">
        <v>90024.69</v>
      </c>
      <c r="J48" s="11">
        <f t="shared" si="3"/>
        <v>0.56265431249999998</v>
      </c>
      <c r="K48" s="38">
        <v>90024.69</v>
      </c>
      <c r="L48" s="38">
        <v>0</v>
      </c>
      <c r="M48" s="38">
        <v>90024.69</v>
      </c>
      <c r="N48" s="11">
        <f t="shared" si="4"/>
        <v>1</v>
      </c>
      <c r="O48" s="38">
        <v>0</v>
      </c>
      <c r="P48" s="12">
        <f t="shared" si="5"/>
        <v>-69975.31</v>
      </c>
    </row>
    <row r="49" spans="1:16" s="39" customFormat="1" x14ac:dyDescent="0.2">
      <c r="A49" s="35">
        <v>35100</v>
      </c>
      <c r="B49" s="19" t="str">
        <f t="shared" si="0"/>
        <v>3</v>
      </c>
      <c r="C49" s="19" t="str">
        <f t="shared" si="1"/>
        <v>35</v>
      </c>
      <c r="D49" s="36" t="str">
        <f t="shared" si="2"/>
        <v>351</v>
      </c>
      <c r="E49" s="37" t="s">
        <v>66</v>
      </c>
      <c r="F49" s="38">
        <v>1384000</v>
      </c>
      <c r="G49" s="38">
        <v>0</v>
      </c>
      <c r="H49" s="38">
        <v>1384000</v>
      </c>
      <c r="I49" s="38">
        <v>0</v>
      </c>
      <c r="J49" s="11">
        <f t="shared" si="3"/>
        <v>0</v>
      </c>
      <c r="K49" s="38">
        <v>0</v>
      </c>
      <c r="L49" s="38">
        <v>0</v>
      </c>
      <c r="M49" s="38">
        <v>0</v>
      </c>
      <c r="N49" s="11" t="str">
        <f t="shared" si="4"/>
        <v xml:space="preserve"> </v>
      </c>
      <c r="O49" s="38">
        <v>0</v>
      </c>
      <c r="P49" s="12">
        <f t="shared" ref="P49:P112" si="6">I49-H49</f>
        <v>-1384000</v>
      </c>
    </row>
    <row r="50" spans="1:16" s="39" customFormat="1" x14ac:dyDescent="0.2">
      <c r="A50" s="35">
        <v>36001</v>
      </c>
      <c r="B50" s="19" t="str">
        <f t="shared" si="0"/>
        <v>3</v>
      </c>
      <c r="C50" s="19" t="str">
        <f t="shared" si="1"/>
        <v>36</v>
      </c>
      <c r="D50" s="36" t="str">
        <f t="shared" si="2"/>
        <v>360</v>
      </c>
      <c r="E50" s="37" t="s">
        <v>67</v>
      </c>
      <c r="F50" s="38">
        <v>435300</v>
      </c>
      <c r="G50" s="38">
        <v>0</v>
      </c>
      <c r="H50" s="38">
        <v>435300</v>
      </c>
      <c r="I50" s="38">
        <v>61727.45</v>
      </c>
      <c r="J50" s="11">
        <f t="shared" si="3"/>
        <v>0.14180438777854354</v>
      </c>
      <c r="K50" s="38">
        <v>61727.45</v>
      </c>
      <c r="L50" s="38">
        <v>0</v>
      </c>
      <c r="M50" s="38">
        <v>61727.45</v>
      </c>
      <c r="N50" s="11">
        <f t="shared" si="4"/>
        <v>1</v>
      </c>
      <c r="O50" s="38">
        <v>0</v>
      </c>
      <c r="P50" s="12">
        <f t="shared" si="6"/>
        <v>-373572.55</v>
      </c>
    </row>
    <row r="51" spans="1:16" s="39" customFormat="1" x14ac:dyDescent="0.2">
      <c r="A51" s="35">
        <v>36002</v>
      </c>
      <c r="B51" s="19" t="str">
        <f t="shared" si="0"/>
        <v>3</v>
      </c>
      <c r="C51" s="19" t="str">
        <f t="shared" si="1"/>
        <v>36</v>
      </c>
      <c r="D51" s="36" t="str">
        <f t="shared" si="2"/>
        <v>360</v>
      </c>
      <c r="E51" s="37" t="s">
        <v>68</v>
      </c>
      <c r="F51" s="38">
        <v>221576</v>
      </c>
      <c r="G51" s="38">
        <v>0</v>
      </c>
      <c r="H51" s="38">
        <v>221576</v>
      </c>
      <c r="I51" s="38">
        <v>21080.27</v>
      </c>
      <c r="J51" s="11">
        <f t="shared" si="3"/>
        <v>9.5137875943242953E-2</v>
      </c>
      <c r="K51" s="38">
        <v>0</v>
      </c>
      <c r="L51" s="38">
        <v>0</v>
      </c>
      <c r="M51" s="38">
        <v>0</v>
      </c>
      <c r="N51" s="11">
        <f t="shared" si="4"/>
        <v>0</v>
      </c>
      <c r="O51" s="38">
        <v>21080.27</v>
      </c>
      <c r="P51" s="12">
        <f t="shared" si="6"/>
        <v>-200495.73</v>
      </c>
    </row>
    <row r="52" spans="1:16" s="39" customFormat="1" x14ac:dyDescent="0.2">
      <c r="A52" s="35">
        <v>36003</v>
      </c>
      <c r="B52" s="19" t="str">
        <f t="shared" si="0"/>
        <v>3</v>
      </c>
      <c r="C52" s="19" t="str">
        <f t="shared" si="1"/>
        <v>36</v>
      </c>
      <c r="D52" s="36" t="str">
        <f t="shared" si="2"/>
        <v>360</v>
      </c>
      <c r="E52" s="37" t="s">
        <v>69</v>
      </c>
      <c r="F52" s="38">
        <v>242210</v>
      </c>
      <c r="G52" s="38">
        <v>0</v>
      </c>
      <c r="H52" s="38">
        <v>242210</v>
      </c>
      <c r="I52" s="38">
        <v>13442</v>
      </c>
      <c r="J52" s="11">
        <f t="shared" si="3"/>
        <v>5.5497295735105902E-2</v>
      </c>
      <c r="K52" s="38">
        <v>13442</v>
      </c>
      <c r="L52" s="38">
        <v>0</v>
      </c>
      <c r="M52" s="38">
        <v>13442</v>
      </c>
      <c r="N52" s="11">
        <f t="shared" si="4"/>
        <v>1</v>
      </c>
      <c r="O52" s="38">
        <v>0</v>
      </c>
      <c r="P52" s="12">
        <f t="shared" si="6"/>
        <v>-228768</v>
      </c>
    </row>
    <row r="53" spans="1:16" s="39" customFormat="1" x14ac:dyDescent="0.2">
      <c r="A53" s="35">
        <v>36005</v>
      </c>
      <c r="B53" s="19" t="str">
        <f t="shared" si="0"/>
        <v>3</v>
      </c>
      <c r="C53" s="19" t="str">
        <f t="shared" si="1"/>
        <v>36</v>
      </c>
      <c r="D53" s="36" t="str">
        <f t="shared" si="2"/>
        <v>360</v>
      </c>
      <c r="E53" s="37" t="s">
        <v>70</v>
      </c>
      <c r="F53" s="38">
        <v>170000</v>
      </c>
      <c r="G53" s="38">
        <v>0</v>
      </c>
      <c r="H53" s="38">
        <v>170000</v>
      </c>
      <c r="I53" s="38">
        <v>8583.44</v>
      </c>
      <c r="J53" s="11">
        <f t="shared" si="3"/>
        <v>5.0490823529411769E-2</v>
      </c>
      <c r="K53" s="38">
        <v>8583.44</v>
      </c>
      <c r="L53" s="38">
        <v>0</v>
      </c>
      <c r="M53" s="38">
        <v>8583.44</v>
      </c>
      <c r="N53" s="11">
        <f t="shared" si="4"/>
        <v>1</v>
      </c>
      <c r="O53" s="38">
        <v>0</v>
      </c>
      <c r="P53" s="12">
        <f t="shared" si="6"/>
        <v>-161416.56</v>
      </c>
    </row>
    <row r="54" spans="1:16" s="39" customFormat="1" x14ac:dyDescent="0.2">
      <c r="A54" s="35">
        <v>36006</v>
      </c>
      <c r="B54" s="19" t="str">
        <f t="shared" ref="B54:B56" si="7">LEFT(A54,1)</f>
        <v>3</v>
      </c>
      <c r="C54" s="19" t="str">
        <f t="shared" ref="C54:C56" si="8">LEFT(A54,2)</f>
        <v>36</v>
      </c>
      <c r="D54" s="36" t="str">
        <f t="shared" ref="D54:D112" si="9">LEFT(A54,3)</f>
        <v>360</v>
      </c>
      <c r="E54" s="37" t="s">
        <v>71</v>
      </c>
      <c r="F54" s="38">
        <v>173956</v>
      </c>
      <c r="G54" s="38">
        <v>0</v>
      </c>
      <c r="H54" s="38">
        <v>173956</v>
      </c>
      <c r="I54" s="38">
        <v>0</v>
      </c>
      <c r="J54" s="11">
        <f t="shared" si="3"/>
        <v>0</v>
      </c>
      <c r="K54" s="38">
        <v>0</v>
      </c>
      <c r="L54" s="38">
        <v>0</v>
      </c>
      <c r="M54" s="38">
        <v>0</v>
      </c>
      <c r="N54" s="11" t="str">
        <f t="shared" si="4"/>
        <v xml:space="preserve"> </v>
      </c>
      <c r="O54" s="38">
        <v>0</v>
      </c>
      <c r="P54" s="12">
        <f t="shared" si="6"/>
        <v>-173956</v>
      </c>
    </row>
    <row r="55" spans="1:16" s="39" customFormat="1" x14ac:dyDescent="0.2">
      <c r="A55" s="35">
        <v>38900</v>
      </c>
      <c r="B55" s="19" t="str">
        <f t="shared" si="7"/>
        <v>3</v>
      </c>
      <c r="C55" s="19" t="str">
        <f t="shared" si="8"/>
        <v>38</v>
      </c>
      <c r="D55" s="36" t="str">
        <f t="shared" si="9"/>
        <v>389</v>
      </c>
      <c r="E55" s="37" t="s">
        <v>72</v>
      </c>
      <c r="F55" s="38">
        <v>600000</v>
      </c>
      <c r="G55" s="38">
        <v>0</v>
      </c>
      <c r="H55" s="38">
        <v>600000</v>
      </c>
      <c r="I55" s="38">
        <v>66191.86</v>
      </c>
      <c r="J55" s="11">
        <f t="shared" si="3"/>
        <v>0.11031976666666667</v>
      </c>
      <c r="K55" s="38">
        <v>37108.53</v>
      </c>
      <c r="L55" s="38">
        <v>0</v>
      </c>
      <c r="M55" s="38">
        <v>37108.53</v>
      </c>
      <c r="N55" s="11">
        <f t="shared" si="4"/>
        <v>0.56062074702236797</v>
      </c>
      <c r="O55" s="38">
        <v>29083.33</v>
      </c>
      <c r="P55" s="12">
        <f t="shared" si="6"/>
        <v>-533808.14</v>
      </c>
    </row>
    <row r="56" spans="1:16" s="39" customFormat="1" x14ac:dyDescent="0.2">
      <c r="A56" s="35">
        <v>39101</v>
      </c>
      <c r="B56" s="19" t="str">
        <f t="shared" si="7"/>
        <v>3</v>
      </c>
      <c r="C56" s="19" t="str">
        <f t="shared" si="8"/>
        <v>39</v>
      </c>
      <c r="D56" s="36" t="str">
        <f t="shared" si="9"/>
        <v>391</v>
      </c>
      <c r="E56" s="37" t="s">
        <v>73</v>
      </c>
      <c r="F56" s="38">
        <v>150000</v>
      </c>
      <c r="G56" s="38">
        <v>0</v>
      </c>
      <c r="H56" s="38">
        <v>150000</v>
      </c>
      <c r="I56" s="38">
        <v>18052</v>
      </c>
      <c r="J56" s="11">
        <f t="shared" si="3"/>
        <v>0.12034666666666667</v>
      </c>
      <c r="K56" s="38">
        <v>0</v>
      </c>
      <c r="L56" s="38">
        <v>0</v>
      </c>
      <c r="M56" s="38">
        <v>0</v>
      </c>
      <c r="N56" s="11">
        <f t="shared" si="4"/>
        <v>0</v>
      </c>
      <c r="O56" s="38">
        <v>18052</v>
      </c>
      <c r="P56" s="12">
        <f t="shared" si="6"/>
        <v>-131948</v>
      </c>
    </row>
    <row r="57" spans="1:16" s="39" customFormat="1" x14ac:dyDescent="0.2">
      <c r="A57" s="35">
        <v>39102</v>
      </c>
      <c r="B57" s="19" t="str">
        <f t="shared" ref="B57:B66" si="10">LEFT(A57,1)</f>
        <v>3</v>
      </c>
      <c r="C57" s="19" t="str">
        <f t="shared" ref="C57:C66" si="11">LEFT(A57,2)</f>
        <v>39</v>
      </c>
      <c r="D57" s="36" t="str">
        <f t="shared" si="9"/>
        <v>391</v>
      </c>
      <c r="E57" s="37" t="s">
        <v>74</v>
      </c>
      <c r="F57" s="38">
        <v>50000</v>
      </c>
      <c r="G57" s="38">
        <v>0</v>
      </c>
      <c r="H57" s="38">
        <v>50000</v>
      </c>
      <c r="I57" s="38">
        <v>4294</v>
      </c>
      <c r="J57" s="11">
        <f t="shared" si="3"/>
        <v>8.5879999999999998E-2</v>
      </c>
      <c r="K57" s="38">
        <v>0</v>
      </c>
      <c r="L57" s="38">
        <v>0</v>
      </c>
      <c r="M57" s="38">
        <v>0</v>
      </c>
      <c r="N57" s="11">
        <f t="shared" si="4"/>
        <v>0</v>
      </c>
      <c r="O57" s="38">
        <v>4294</v>
      </c>
      <c r="P57" s="12">
        <f t="shared" si="6"/>
        <v>-45706</v>
      </c>
    </row>
    <row r="58" spans="1:16" s="39" customFormat="1" x14ac:dyDescent="0.2">
      <c r="A58" s="35">
        <v>39103</v>
      </c>
      <c r="B58" s="19" t="str">
        <f t="shared" si="10"/>
        <v>3</v>
      </c>
      <c r="C58" s="19" t="str">
        <f t="shared" si="11"/>
        <v>39</v>
      </c>
      <c r="D58" s="36" t="str">
        <f t="shared" si="9"/>
        <v>391</v>
      </c>
      <c r="E58" s="37" t="s">
        <v>75</v>
      </c>
      <c r="F58" s="38">
        <v>200000</v>
      </c>
      <c r="G58" s="38">
        <v>0</v>
      </c>
      <c r="H58" s="38">
        <v>200000</v>
      </c>
      <c r="I58" s="38">
        <v>16764.82</v>
      </c>
      <c r="J58" s="11">
        <f t="shared" si="3"/>
        <v>8.3824099999999999E-2</v>
      </c>
      <c r="K58" s="38">
        <v>0</v>
      </c>
      <c r="L58" s="38">
        <v>0</v>
      </c>
      <c r="M58" s="38">
        <v>0</v>
      </c>
      <c r="N58" s="11">
        <f t="shared" si="4"/>
        <v>0</v>
      </c>
      <c r="O58" s="38">
        <v>16764.82</v>
      </c>
      <c r="P58" s="12">
        <f t="shared" si="6"/>
        <v>-183235.18</v>
      </c>
    </row>
    <row r="59" spans="1:16" s="39" customFormat="1" x14ac:dyDescent="0.2">
      <c r="A59" s="35">
        <v>39105</v>
      </c>
      <c r="B59" s="19" t="str">
        <f t="shared" si="10"/>
        <v>3</v>
      </c>
      <c r="C59" s="19" t="str">
        <f t="shared" si="11"/>
        <v>39</v>
      </c>
      <c r="D59" s="36" t="str">
        <f t="shared" si="9"/>
        <v>391</v>
      </c>
      <c r="E59" s="37" t="s">
        <v>76</v>
      </c>
      <c r="F59" s="38">
        <v>110000</v>
      </c>
      <c r="G59" s="38">
        <v>0</v>
      </c>
      <c r="H59" s="38">
        <v>110000</v>
      </c>
      <c r="I59" s="38">
        <v>21603</v>
      </c>
      <c r="J59" s="11">
        <f t="shared" si="3"/>
        <v>0.19639090909090909</v>
      </c>
      <c r="K59" s="38">
        <v>0</v>
      </c>
      <c r="L59" s="38">
        <v>0</v>
      </c>
      <c r="M59" s="38">
        <v>0</v>
      </c>
      <c r="N59" s="11">
        <f t="shared" si="4"/>
        <v>0</v>
      </c>
      <c r="O59" s="38">
        <v>21603</v>
      </c>
      <c r="P59" s="12">
        <f t="shared" si="6"/>
        <v>-88397</v>
      </c>
    </row>
    <row r="60" spans="1:16" s="39" customFormat="1" x14ac:dyDescent="0.2">
      <c r="A60" s="35">
        <v>39106</v>
      </c>
      <c r="B60" s="19" t="str">
        <f t="shared" si="10"/>
        <v>3</v>
      </c>
      <c r="C60" s="19" t="str">
        <f t="shared" si="11"/>
        <v>39</v>
      </c>
      <c r="D60" s="36" t="str">
        <f t="shared" si="9"/>
        <v>391</v>
      </c>
      <c r="E60" s="37" t="s">
        <v>133</v>
      </c>
      <c r="F60" s="38">
        <v>0</v>
      </c>
      <c r="G60" s="38">
        <v>0</v>
      </c>
      <c r="H60" s="38">
        <v>0</v>
      </c>
      <c r="I60" s="38">
        <v>-100.71</v>
      </c>
      <c r="J60" s="11" t="str">
        <f t="shared" si="3"/>
        <v xml:space="preserve"> </v>
      </c>
      <c r="K60" s="38">
        <v>0</v>
      </c>
      <c r="L60" s="38">
        <v>100.71</v>
      </c>
      <c r="M60" s="38">
        <v>-100.71</v>
      </c>
      <c r="N60" s="11">
        <f t="shared" si="4"/>
        <v>1</v>
      </c>
      <c r="O60" s="38">
        <v>0</v>
      </c>
      <c r="P60" s="12">
        <f t="shared" si="6"/>
        <v>-100.71</v>
      </c>
    </row>
    <row r="61" spans="1:16" s="39" customFormat="1" x14ac:dyDescent="0.2">
      <c r="A61" s="35">
        <v>39110</v>
      </c>
      <c r="B61" s="19" t="str">
        <f t="shared" si="10"/>
        <v>3</v>
      </c>
      <c r="C61" s="19" t="str">
        <f t="shared" si="11"/>
        <v>39</v>
      </c>
      <c r="D61" s="36" t="str">
        <f t="shared" si="9"/>
        <v>391</v>
      </c>
      <c r="E61" s="37" t="s">
        <v>77</v>
      </c>
      <c r="F61" s="38">
        <v>200000</v>
      </c>
      <c r="G61" s="38">
        <v>0</v>
      </c>
      <c r="H61" s="38">
        <v>200000</v>
      </c>
      <c r="I61" s="38">
        <v>0</v>
      </c>
      <c r="J61" s="11">
        <f t="shared" si="3"/>
        <v>0</v>
      </c>
      <c r="K61" s="38">
        <v>0</v>
      </c>
      <c r="L61" s="38">
        <v>0</v>
      </c>
      <c r="M61" s="38">
        <v>0</v>
      </c>
      <c r="N61" s="11" t="str">
        <f t="shared" si="4"/>
        <v xml:space="preserve"> </v>
      </c>
      <c r="O61" s="38">
        <v>0</v>
      </c>
      <c r="P61" s="12">
        <f t="shared" si="6"/>
        <v>-200000</v>
      </c>
    </row>
    <row r="62" spans="1:16" s="39" customFormat="1" x14ac:dyDescent="0.2">
      <c r="A62" s="35">
        <v>39120</v>
      </c>
      <c r="B62" s="19" t="str">
        <f t="shared" si="10"/>
        <v>3</v>
      </c>
      <c r="C62" s="19" t="str">
        <f t="shared" si="11"/>
        <v>39</v>
      </c>
      <c r="D62" s="36" t="str">
        <f t="shared" si="9"/>
        <v>391</v>
      </c>
      <c r="E62" s="37" t="s">
        <v>78</v>
      </c>
      <c r="F62" s="38">
        <v>5000000</v>
      </c>
      <c r="G62" s="38">
        <v>0</v>
      </c>
      <c r="H62" s="38">
        <v>5000000</v>
      </c>
      <c r="I62" s="38">
        <v>-4849.4799999999996</v>
      </c>
      <c r="J62" s="11">
        <f t="shared" si="3"/>
        <v>-9.6989599999999993E-4</v>
      </c>
      <c r="K62" s="38">
        <v>0</v>
      </c>
      <c r="L62" s="38">
        <v>4849.4799999999996</v>
      </c>
      <c r="M62" s="38">
        <v>-4849.4799999999996</v>
      </c>
      <c r="N62" s="11">
        <f t="shared" si="4"/>
        <v>1</v>
      </c>
      <c r="O62" s="38">
        <v>0</v>
      </c>
      <c r="P62" s="12">
        <f t="shared" si="6"/>
        <v>-5004849.4800000004</v>
      </c>
    </row>
    <row r="63" spans="1:16" s="39" customFormat="1" x14ac:dyDescent="0.2">
      <c r="A63" s="35">
        <v>39200</v>
      </c>
      <c r="B63" s="19" t="str">
        <f t="shared" si="10"/>
        <v>3</v>
      </c>
      <c r="C63" s="19" t="str">
        <f t="shared" si="11"/>
        <v>39</v>
      </c>
      <c r="D63" s="36" t="str">
        <f t="shared" si="9"/>
        <v>392</v>
      </c>
      <c r="E63" s="37" t="s">
        <v>79</v>
      </c>
      <c r="F63" s="38">
        <v>25000</v>
      </c>
      <c r="G63" s="38">
        <v>0</v>
      </c>
      <c r="H63" s="38">
        <v>25000</v>
      </c>
      <c r="I63" s="38">
        <v>-18.079999999999998</v>
      </c>
      <c r="J63" s="11">
        <f t="shared" si="3"/>
        <v>-7.2319999999999991E-4</v>
      </c>
      <c r="K63" s="38">
        <v>0</v>
      </c>
      <c r="L63" s="38">
        <v>18.079999999999998</v>
      </c>
      <c r="M63" s="38">
        <v>-18.079999999999998</v>
      </c>
      <c r="N63" s="11">
        <f t="shared" si="4"/>
        <v>1</v>
      </c>
      <c r="O63" s="38">
        <v>0</v>
      </c>
      <c r="P63" s="12">
        <f t="shared" si="6"/>
        <v>-25018.080000000002</v>
      </c>
    </row>
    <row r="64" spans="1:16" s="39" customFormat="1" x14ac:dyDescent="0.2">
      <c r="A64" s="35">
        <v>39210</v>
      </c>
      <c r="B64" s="19" t="str">
        <f t="shared" si="10"/>
        <v>3</v>
      </c>
      <c r="C64" s="19" t="str">
        <f t="shared" si="11"/>
        <v>39</v>
      </c>
      <c r="D64" s="36" t="str">
        <f t="shared" si="9"/>
        <v>392</v>
      </c>
      <c r="E64" s="37" t="s">
        <v>80</v>
      </c>
      <c r="F64" s="38">
        <v>185000</v>
      </c>
      <c r="G64" s="38">
        <v>0</v>
      </c>
      <c r="H64" s="38">
        <v>185000</v>
      </c>
      <c r="I64" s="38">
        <v>-114.4</v>
      </c>
      <c r="J64" s="11">
        <f t="shared" si="3"/>
        <v>-6.1837837837837837E-4</v>
      </c>
      <c r="K64" s="38">
        <v>0</v>
      </c>
      <c r="L64" s="38">
        <v>114.4</v>
      </c>
      <c r="M64" s="38">
        <v>-114.4</v>
      </c>
      <c r="N64" s="11">
        <f t="shared" si="4"/>
        <v>1</v>
      </c>
      <c r="O64" s="38">
        <v>0</v>
      </c>
      <c r="P64" s="12">
        <f t="shared" si="6"/>
        <v>-185114.4</v>
      </c>
    </row>
    <row r="65" spans="1:16" s="39" customFormat="1" x14ac:dyDescent="0.2">
      <c r="A65" s="35">
        <v>39211</v>
      </c>
      <c r="B65" s="19" t="str">
        <f t="shared" si="10"/>
        <v>3</v>
      </c>
      <c r="C65" s="19" t="str">
        <f t="shared" si="11"/>
        <v>39</v>
      </c>
      <c r="D65" s="36" t="str">
        <f t="shared" si="9"/>
        <v>392</v>
      </c>
      <c r="E65" s="37" t="s">
        <v>81</v>
      </c>
      <c r="F65" s="38">
        <v>1200000</v>
      </c>
      <c r="G65" s="38">
        <v>0</v>
      </c>
      <c r="H65" s="38">
        <v>1200000</v>
      </c>
      <c r="I65" s="38">
        <v>-3001.3</v>
      </c>
      <c r="J65" s="11">
        <f t="shared" si="3"/>
        <v>-2.5010833333333335E-3</v>
      </c>
      <c r="K65" s="38">
        <v>0</v>
      </c>
      <c r="L65" s="38">
        <v>3001.3</v>
      </c>
      <c r="M65" s="38">
        <v>-3001.3</v>
      </c>
      <c r="N65" s="11">
        <f t="shared" si="4"/>
        <v>1</v>
      </c>
      <c r="O65" s="38">
        <v>0</v>
      </c>
      <c r="P65" s="12">
        <f t="shared" si="6"/>
        <v>-1203001.3</v>
      </c>
    </row>
    <row r="66" spans="1:16" s="39" customFormat="1" x14ac:dyDescent="0.2">
      <c r="A66" s="35">
        <v>39300</v>
      </c>
      <c r="B66" s="19" t="str">
        <f t="shared" si="10"/>
        <v>3</v>
      </c>
      <c r="C66" s="19" t="str">
        <f t="shared" si="11"/>
        <v>39</v>
      </c>
      <c r="D66" s="36" t="str">
        <f t="shared" si="9"/>
        <v>393</v>
      </c>
      <c r="E66" s="37" t="s">
        <v>82</v>
      </c>
      <c r="F66" s="38">
        <v>500000</v>
      </c>
      <c r="G66" s="38">
        <v>0</v>
      </c>
      <c r="H66" s="38">
        <v>500000</v>
      </c>
      <c r="I66" s="38">
        <v>3680.4</v>
      </c>
      <c r="J66" s="11">
        <f t="shared" si="3"/>
        <v>7.3607999999999998E-3</v>
      </c>
      <c r="K66" s="38">
        <v>346.14</v>
      </c>
      <c r="L66" s="38">
        <v>379.33</v>
      </c>
      <c r="M66" s="38">
        <v>-33.19</v>
      </c>
      <c r="N66" s="11">
        <f t="shared" si="4"/>
        <v>-9.0180415172263877E-3</v>
      </c>
      <c r="O66" s="38">
        <v>3713.59</v>
      </c>
      <c r="P66" s="12">
        <f t="shared" si="6"/>
        <v>-496319.6</v>
      </c>
    </row>
    <row r="67" spans="1:16" s="39" customFormat="1" x14ac:dyDescent="0.2">
      <c r="A67" s="35">
        <v>39610</v>
      </c>
      <c r="B67" s="19" t="str">
        <f t="shared" ref="B67" si="12">LEFT(A67,1)</f>
        <v>3</v>
      </c>
      <c r="C67" s="19" t="str">
        <f t="shared" ref="C67" si="13">LEFT(A67,2)</f>
        <v>39</v>
      </c>
      <c r="D67" s="36" t="str">
        <f t="shared" si="9"/>
        <v>396</v>
      </c>
      <c r="E67" s="37" t="s">
        <v>83</v>
      </c>
      <c r="F67" s="38">
        <v>1408000</v>
      </c>
      <c r="G67" s="38">
        <v>0</v>
      </c>
      <c r="H67" s="38">
        <v>1408000</v>
      </c>
      <c r="I67" s="38">
        <v>0</v>
      </c>
      <c r="J67" s="11">
        <f t="shared" si="3"/>
        <v>0</v>
      </c>
      <c r="K67" s="38">
        <v>0</v>
      </c>
      <c r="L67" s="38">
        <v>0</v>
      </c>
      <c r="M67" s="38">
        <v>0</v>
      </c>
      <c r="N67" s="11" t="str">
        <f t="shared" si="4"/>
        <v xml:space="preserve"> </v>
      </c>
      <c r="O67" s="38">
        <v>0</v>
      </c>
      <c r="P67" s="12">
        <f t="shared" si="6"/>
        <v>-1408000</v>
      </c>
    </row>
    <row r="68" spans="1:16" s="39" customFormat="1" x14ac:dyDescent="0.2">
      <c r="A68" s="35">
        <v>39901</v>
      </c>
      <c r="B68" s="19" t="str">
        <f t="shared" ref="B68:B125" si="14">LEFT(A68,1)</f>
        <v>3</v>
      </c>
      <c r="C68" s="19" t="str">
        <f t="shared" ref="C68:C125" si="15">LEFT(A68,2)</f>
        <v>39</v>
      </c>
      <c r="D68" s="36" t="str">
        <f t="shared" si="9"/>
        <v>399</v>
      </c>
      <c r="E68" s="37" t="s">
        <v>84</v>
      </c>
      <c r="F68" s="38">
        <v>0</v>
      </c>
      <c r="G68" s="38">
        <v>0</v>
      </c>
      <c r="H68" s="38">
        <v>0</v>
      </c>
      <c r="I68" s="38">
        <v>1344.6</v>
      </c>
      <c r="J68" s="11" t="str">
        <f t="shared" si="3"/>
        <v xml:space="preserve"> </v>
      </c>
      <c r="K68" s="38">
        <v>1344.6</v>
      </c>
      <c r="L68" s="38">
        <v>0</v>
      </c>
      <c r="M68" s="38">
        <v>1344.6</v>
      </c>
      <c r="N68" s="11">
        <f t="shared" si="4"/>
        <v>1</v>
      </c>
      <c r="O68" s="38">
        <v>0</v>
      </c>
      <c r="P68" s="12">
        <f t="shared" si="6"/>
        <v>1344.6</v>
      </c>
    </row>
    <row r="69" spans="1:16" s="39" customFormat="1" x14ac:dyDescent="0.2">
      <c r="A69" s="35">
        <v>39903</v>
      </c>
      <c r="B69" s="19" t="str">
        <f t="shared" si="14"/>
        <v>3</v>
      </c>
      <c r="C69" s="19" t="str">
        <f t="shared" si="15"/>
        <v>39</v>
      </c>
      <c r="D69" s="36" t="str">
        <f t="shared" si="9"/>
        <v>399</v>
      </c>
      <c r="E69" s="37" t="s">
        <v>85</v>
      </c>
      <c r="F69" s="38">
        <v>225000</v>
      </c>
      <c r="G69" s="38">
        <v>0</v>
      </c>
      <c r="H69" s="38">
        <v>225000</v>
      </c>
      <c r="I69" s="38">
        <v>100044.16</v>
      </c>
      <c r="J69" s="11">
        <f t="shared" si="3"/>
        <v>0.44464071111111114</v>
      </c>
      <c r="K69" s="38">
        <v>100044.16</v>
      </c>
      <c r="L69" s="38">
        <v>0</v>
      </c>
      <c r="M69" s="38">
        <v>100044.16</v>
      </c>
      <c r="N69" s="11">
        <f t="shared" si="4"/>
        <v>1</v>
      </c>
      <c r="O69" s="38">
        <v>0</v>
      </c>
      <c r="P69" s="12">
        <f t="shared" si="6"/>
        <v>-124955.84</v>
      </c>
    </row>
    <row r="70" spans="1:16" s="39" customFormat="1" x14ac:dyDescent="0.2">
      <c r="A70" s="35">
        <v>39904</v>
      </c>
      <c r="B70" s="19" t="str">
        <f t="shared" si="14"/>
        <v>3</v>
      </c>
      <c r="C70" s="19" t="str">
        <f t="shared" si="15"/>
        <v>39</v>
      </c>
      <c r="D70" s="36" t="str">
        <f t="shared" si="9"/>
        <v>399</v>
      </c>
      <c r="E70" s="37" t="s">
        <v>86</v>
      </c>
      <c r="F70" s="38">
        <v>10000</v>
      </c>
      <c r="G70" s="38">
        <v>0</v>
      </c>
      <c r="H70" s="38">
        <v>10000</v>
      </c>
      <c r="I70" s="38">
        <v>0</v>
      </c>
      <c r="J70" s="11">
        <f t="shared" si="3"/>
        <v>0</v>
      </c>
      <c r="K70" s="38">
        <v>0</v>
      </c>
      <c r="L70" s="38">
        <v>0</v>
      </c>
      <c r="M70" s="38">
        <v>0</v>
      </c>
      <c r="N70" s="11" t="str">
        <f t="shared" si="4"/>
        <v xml:space="preserve"> </v>
      </c>
      <c r="O70" s="38">
        <v>0</v>
      </c>
      <c r="P70" s="12">
        <f t="shared" si="6"/>
        <v>-10000</v>
      </c>
    </row>
    <row r="71" spans="1:16" s="39" customFormat="1" x14ac:dyDescent="0.2">
      <c r="A71" s="35">
        <v>39906</v>
      </c>
      <c r="B71" s="19" t="str">
        <f t="shared" si="14"/>
        <v>3</v>
      </c>
      <c r="C71" s="19" t="str">
        <f t="shared" si="15"/>
        <v>39</v>
      </c>
      <c r="D71" s="36" t="str">
        <f t="shared" si="9"/>
        <v>399</v>
      </c>
      <c r="E71" s="37" t="s">
        <v>134</v>
      </c>
      <c r="F71" s="38">
        <v>0</v>
      </c>
      <c r="G71" s="38">
        <v>0</v>
      </c>
      <c r="H71" s="38">
        <v>0</v>
      </c>
      <c r="I71" s="38">
        <v>241.44</v>
      </c>
      <c r="J71" s="11" t="str">
        <f t="shared" ref="J71:J125" si="16">IF(H71=0," ",I71/H71)</f>
        <v xml:space="preserve"> </v>
      </c>
      <c r="K71" s="38">
        <v>241.44</v>
      </c>
      <c r="L71" s="38">
        <v>0</v>
      </c>
      <c r="M71" s="38">
        <v>241.44</v>
      </c>
      <c r="N71" s="11">
        <f t="shared" ref="N71:N125" si="17">IF(I71=0," ",M71/I71)</f>
        <v>1</v>
      </c>
      <c r="O71" s="38">
        <v>0</v>
      </c>
      <c r="P71" s="12">
        <f t="shared" si="6"/>
        <v>241.44</v>
      </c>
    </row>
    <row r="72" spans="1:16" s="39" customFormat="1" x14ac:dyDescent="0.2">
      <c r="A72" s="35">
        <v>39907</v>
      </c>
      <c r="B72" s="19" t="str">
        <f t="shared" ref="B72:B79" si="18">LEFT(A72,1)</f>
        <v>3</v>
      </c>
      <c r="C72" s="19" t="str">
        <f t="shared" ref="C72:C79" si="19">LEFT(A72,2)</f>
        <v>39</v>
      </c>
      <c r="D72" s="36" t="str">
        <f t="shared" si="9"/>
        <v>399</v>
      </c>
      <c r="E72" s="37" t="s">
        <v>87</v>
      </c>
      <c r="F72" s="38">
        <v>16000</v>
      </c>
      <c r="G72" s="38">
        <v>0</v>
      </c>
      <c r="H72" s="38">
        <v>16000</v>
      </c>
      <c r="I72" s="38">
        <v>2535.4699999999998</v>
      </c>
      <c r="J72" s="11">
        <f t="shared" si="16"/>
        <v>0.15846687499999998</v>
      </c>
      <c r="K72" s="38">
        <v>1416.43</v>
      </c>
      <c r="L72" s="38">
        <v>0</v>
      </c>
      <c r="M72" s="38">
        <v>1416.43</v>
      </c>
      <c r="N72" s="11">
        <f t="shared" si="17"/>
        <v>0.55864593152354403</v>
      </c>
      <c r="O72" s="38">
        <v>1119.04</v>
      </c>
      <c r="P72" s="12">
        <f t="shared" si="6"/>
        <v>-13464.53</v>
      </c>
    </row>
    <row r="73" spans="1:16" s="39" customFormat="1" x14ac:dyDescent="0.2">
      <c r="A73" s="35">
        <v>39910</v>
      </c>
      <c r="B73" s="19" t="str">
        <f t="shared" si="18"/>
        <v>3</v>
      </c>
      <c r="C73" s="19" t="str">
        <f t="shared" si="19"/>
        <v>39</v>
      </c>
      <c r="D73" s="36" t="str">
        <f t="shared" si="9"/>
        <v>399</v>
      </c>
      <c r="E73" s="37" t="s">
        <v>88</v>
      </c>
      <c r="F73" s="38">
        <v>1000</v>
      </c>
      <c r="G73" s="38">
        <v>0</v>
      </c>
      <c r="H73" s="38">
        <v>1000</v>
      </c>
      <c r="I73" s="38">
        <v>0</v>
      </c>
      <c r="J73" s="11">
        <f t="shared" si="16"/>
        <v>0</v>
      </c>
      <c r="K73" s="38">
        <v>0</v>
      </c>
      <c r="L73" s="38">
        <v>0</v>
      </c>
      <c r="M73" s="38">
        <v>0</v>
      </c>
      <c r="N73" s="11" t="str">
        <f t="shared" si="17"/>
        <v xml:space="preserve"> </v>
      </c>
      <c r="O73" s="38">
        <v>0</v>
      </c>
      <c r="P73" s="12">
        <f t="shared" si="6"/>
        <v>-1000</v>
      </c>
    </row>
    <row r="74" spans="1:16" s="39" customFormat="1" x14ac:dyDescent="0.2">
      <c r="A74" s="35">
        <v>42001</v>
      </c>
      <c r="B74" s="19" t="str">
        <f t="shared" si="18"/>
        <v>4</v>
      </c>
      <c r="C74" s="19" t="str">
        <f t="shared" si="19"/>
        <v>42</v>
      </c>
      <c r="D74" s="36" t="str">
        <f t="shared" si="9"/>
        <v>420</v>
      </c>
      <c r="E74" s="37" t="s">
        <v>160</v>
      </c>
      <c r="F74" s="38">
        <v>0</v>
      </c>
      <c r="G74" s="38">
        <v>0</v>
      </c>
      <c r="H74" s="38">
        <v>0</v>
      </c>
      <c r="I74" s="38">
        <v>3149792.42</v>
      </c>
      <c r="J74" s="11" t="str">
        <f t="shared" si="16"/>
        <v xml:space="preserve"> </v>
      </c>
      <c r="K74" s="38">
        <v>3149792.42</v>
      </c>
      <c r="L74" s="38">
        <v>0</v>
      </c>
      <c r="M74" s="38">
        <v>3149792.42</v>
      </c>
      <c r="N74" s="11">
        <f t="shared" si="17"/>
        <v>1</v>
      </c>
      <c r="O74" s="38">
        <v>0</v>
      </c>
      <c r="P74" s="12">
        <f t="shared" si="6"/>
        <v>3149792.42</v>
      </c>
    </row>
    <row r="75" spans="1:16" s="39" customFormat="1" x14ac:dyDescent="0.2">
      <c r="A75" s="35">
        <v>42005</v>
      </c>
      <c r="B75" s="19" t="str">
        <f t="shared" si="18"/>
        <v>4</v>
      </c>
      <c r="C75" s="19" t="str">
        <f t="shared" si="19"/>
        <v>42</v>
      </c>
      <c r="D75" s="36" t="str">
        <f t="shared" si="9"/>
        <v>420</v>
      </c>
      <c r="E75" s="37" t="s">
        <v>135</v>
      </c>
      <c r="F75" s="38">
        <v>234447</v>
      </c>
      <c r="G75" s="38">
        <v>0</v>
      </c>
      <c r="H75" s="38">
        <v>234447</v>
      </c>
      <c r="I75" s="38">
        <v>0</v>
      </c>
      <c r="J75" s="11">
        <f t="shared" si="16"/>
        <v>0</v>
      </c>
      <c r="K75" s="38">
        <v>0</v>
      </c>
      <c r="L75" s="38">
        <v>0</v>
      </c>
      <c r="M75" s="38">
        <v>0</v>
      </c>
      <c r="N75" s="11" t="str">
        <f t="shared" si="17"/>
        <v xml:space="preserve"> </v>
      </c>
      <c r="O75" s="38">
        <v>0</v>
      </c>
      <c r="P75" s="12">
        <f t="shared" si="6"/>
        <v>-234447</v>
      </c>
    </row>
    <row r="76" spans="1:16" s="39" customFormat="1" x14ac:dyDescent="0.2">
      <c r="A76" s="35">
        <v>42010</v>
      </c>
      <c r="B76" s="19" t="str">
        <f t="shared" si="18"/>
        <v>4</v>
      </c>
      <c r="C76" s="19" t="str">
        <f t="shared" si="19"/>
        <v>42</v>
      </c>
      <c r="D76" s="36" t="str">
        <f t="shared" si="9"/>
        <v>420</v>
      </c>
      <c r="E76" s="37" t="s">
        <v>89</v>
      </c>
      <c r="F76" s="38">
        <v>91066743</v>
      </c>
      <c r="G76" s="38">
        <v>0</v>
      </c>
      <c r="H76" s="38">
        <v>91066743</v>
      </c>
      <c r="I76" s="38">
        <v>3989599.24</v>
      </c>
      <c r="J76" s="11">
        <f t="shared" si="16"/>
        <v>4.3809618183006722E-2</v>
      </c>
      <c r="K76" s="38">
        <v>7220642.25</v>
      </c>
      <c r="L76" s="38">
        <v>3231043.01</v>
      </c>
      <c r="M76" s="38">
        <v>3989599.24</v>
      </c>
      <c r="N76" s="11">
        <f t="shared" si="17"/>
        <v>1</v>
      </c>
      <c r="O76" s="38">
        <v>0</v>
      </c>
      <c r="P76" s="12">
        <f t="shared" si="6"/>
        <v>-87077143.760000005</v>
      </c>
    </row>
    <row r="77" spans="1:16" s="39" customFormat="1" x14ac:dyDescent="0.2">
      <c r="A77" s="35">
        <v>42020</v>
      </c>
      <c r="B77" s="19" t="str">
        <f t="shared" si="18"/>
        <v>4</v>
      </c>
      <c r="C77" s="19" t="str">
        <f t="shared" si="19"/>
        <v>42</v>
      </c>
      <c r="D77" s="36" t="str">
        <f t="shared" si="9"/>
        <v>420</v>
      </c>
      <c r="E77" s="37" t="s">
        <v>136</v>
      </c>
      <c r="F77" s="38">
        <v>19422374</v>
      </c>
      <c r="G77" s="38">
        <v>0</v>
      </c>
      <c r="H77" s="38">
        <v>19422374</v>
      </c>
      <c r="I77" s="38">
        <v>0</v>
      </c>
      <c r="J77" s="11">
        <f t="shared" si="16"/>
        <v>0</v>
      </c>
      <c r="K77" s="38">
        <v>0</v>
      </c>
      <c r="L77" s="38">
        <v>0</v>
      </c>
      <c r="M77" s="38">
        <v>0</v>
      </c>
      <c r="N77" s="11" t="str">
        <f t="shared" si="17"/>
        <v xml:space="preserve"> </v>
      </c>
      <c r="O77" s="38">
        <v>0</v>
      </c>
      <c r="P77" s="12">
        <f t="shared" si="6"/>
        <v>-19422374</v>
      </c>
    </row>
    <row r="78" spans="1:16" s="39" customFormat="1" x14ac:dyDescent="0.2">
      <c r="A78" s="35">
        <v>42090</v>
      </c>
      <c r="B78" s="19" t="str">
        <f t="shared" si="18"/>
        <v>4</v>
      </c>
      <c r="C78" s="19" t="str">
        <f t="shared" si="19"/>
        <v>42</v>
      </c>
      <c r="D78" s="36" t="str">
        <f t="shared" si="9"/>
        <v>420</v>
      </c>
      <c r="E78" s="37" t="s">
        <v>90</v>
      </c>
      <c r="F78" s="38">
        <v>1500000</v>
      </c>
      <c r="G78" s="38">
        <v>1859267.59</v>
      </c>
      <c r="H78" s="38">
        <v>3359267.59</v>
      </c>
      <c r="I78" s="38">
        <v>1859267.59</v>
      </c>
      <c r="J78" s="11">
        <f t="shared" si="16"/>
        <v>0.55347409522681112</v>
      </c>
      <c r="K78" s="38">
        <v>1859267.59</v>
      </c>
      <c r="L78" s="38">
        <v>0</v>
      </c>
      <c r="M78" s="38">
        <v>1859267.59</v>
      </c>
      <c r="N78" s="11">
        <f t="shared" si="17"/>
        <v>1</v>
      </c>
      <c r="O78" s="38">
        <v>0</v>
      </c>
      <c r="P78" s="12">
        <f t="shared" si="6"/>
        <v>-1499999.9999999998</v>
      </c>
    </row>
    <row r="79" spans="1:16" s="39" customFormat="1" x14ac:dyDescent="0.2">
      <c r="A79" s="35">
        <v>42091</v>
      </c>
      <c r="B79" s="19" t="str">
        <f t="shared" si="18"/>
        <v>4</v>
      </c>
      <c r="C79" s="19" t="str">
        <f t="shared" si="19"/>
        <v>42</v>
      </c>
      <c r="D79" s="36" t="str">
        <f t="shared" si="9"/>
        <v>420</v>
      </c>
      <c r="E79" s="37" t="s">
        <v>137</v>
      </c>
      <c r="F79" s="38">
        <v>69000</v>
      </c>
      <c r="G79" s="38">
        <v>0</v>
      </c>
      <c r="H79" s="38">
        <v>69000</v>
      </c>
      <c r="I79" s="38">
        <v>0</v>
      </c>
      <c r="J79" s="11">
        <f t="shared" si="16"/>
        <v>0</v>
      </c>
      <c r="K79" s="38">
        <v>0</v>
      </c>
      <c r="L79" s="38">
        <v>0</v>
      </c>
      <c r="M79" s="38">
        <v>0</v>
      </c>
      <c r="N79" s="11" t="str">
        <f t="shared" si="17"/>
        <v xml:space="preserve"> </v>
      </c>
      <c r="O79" s="38">
        <v>0</v>
      </c>
      <c r="P79" s="12">
        <f t="shared" si="6"/>
        <v>-69000</v>
      </c>
    </row>
    <row r="80" spans="1:16" s="39" customFormat="1" x14ac:dyDescent="0.2">
      <c r="A80" s="35">
        <v>42092</v>
      </c>
      <c r="B80" s="19" t="str">
        <f t="shared" si="14"/>
        <v>4</v>
      </c>
      <c r="C80" s="19" t="str">
        <f t="shared" si="15"/>
        <v>42</v>
      </c>
      <c r="D80" s="36" t="str">
        <f t="shared" si="9"/>
        <v>420</v>
      </c>
      <c r="E80" s="37" t="s">
        <v>138</v>
      </c>
      <c r="F80" s="38">
        <v>131000</v>
      </c>
      <c r="G80" s="38">
        <v>0</v>
      </c>
      <c r="H80" s="38">
        <v>131000</v>
      </c>
      <c r="I80" s="38">
        <v>0</v>
      </c>
      <c r="J80" s="11">
        <f t="shared" si="16"/>
        <v>0</v>
      </c>
      <c r="K80" s="38">
        <v>0</v>
      </c>
      <c r="L80" s="38">
        <v>0</v>
      </c>
      <c r="M80" s="38">
        <v>0</v>
      </c>
      <c r="N80" s="11" t="str">
        <f t="shared" si="17"/>
        <v xml:space="preserve"> </v>
      </c>
      <c r="O80" s="38">
        <v>0</v>
      </c>
      <c r="P80" s="12">
        <f t="shared" si="6"/>
        <v>-131000</v>
      </c>
    </row>
    <row r="81" spans="1:16" s="39" customFormat="1" x14ac:dyDescent="0.2">
      <c r="A81" s="35">
        <v>42093</v>
      </c>
      <c r="B81" s="19" t="str">
        <f t="shared" si="14"/>
        <v>4</v>
      </c>
      <c r="C81" s="19" t="str">
        <f t="shared" si="15"/>
        <v>42</v>
      </c>
      <c r="D81" s="36" t="str">
        <f t="shared" si="9"/>
        <v>420</v>
      </c>
      <c r="E81" s="37" t="s">
        <v>139</v>
      </c>
      <c r="F81" s="38">
        <v>20000</v>
      </c>
      <c r="G81" s="38">
        <v>0</v>
      </c>
      <c r="H81" s="38">
        <v>20000</v>
      </c>
      <c r="I81" s="38">
        <v>0</v>
      </c>
      <c r="J81" s="11">
        <f t="shared" si="16"/>
        <v>0</v>
      </c>
      <c r="K81" s="38">
        <v>0</v>
      </c>
      <c r="L81" s="38">
        <v>0</v>
      </c>
      <c r="M81" s="38">
        <v>0</v>
      </c>
      <c r="N81" s="11" t="str">
        <f t="shared" si="17"/>
        <v xml:space="preserve"> </v>
      </c>
      <c r="O81" s="38">
        <v>0</v>
      </c>
      <c r="P81" s="12">
        <f t="shared" si="6"/>
        <v>-20000</v>
      </c>
    </row>
    <row r="82" spans="1:16" s="39" customFormat="1" x14ac:dyDescent="0.2">
      <c r="A82" s="35">
        <v>42096</v>
      </c>
      <c r="B82" s="19" t="str">
        <f t="shared" si="14"/>
        <v>4</v>
      </c>
      <c r="C82" s="19" t="str">
        <f t="shared" si="15"/>
        <v>42</v>
      </c>
      <c r="D82" s="36" t="str">
        <f t="shared" si="9"/>
        <v>420</v>
      </c>
      <c r="E82" s="37" t="s">
        <v>140</v>
      </c>
      <c r="F82" s="38">
        <v>25000</v>
      </c>
      <c r="G82" s="38">
        <v>0</v>
      </c>
      <c r="H82" s="38">
        <v>25000</v>
      </c>
      <c r="I82" s="38">
        <v>0</v>
      </c>
      <c r="J82" s="11">
        <f t="shared" si="16"/>
        <v>0</v>
      </c>
      <c r="K82" s="38">
        <v>0</v>
      </c>
      <c r="L82" s="38">
        <v>0</v>
      </c>
      <c r="M82" s="38">
        <v>0</v>
      </c>
      <c r="N82" s="11" t="str">
        <f t="shared" si="17"/>
        <v xml:space="preserve"> </v>
      </c>
      <c r="O82" s="38">
        <v>0</v>
      </c>
      <c r="P82" s="12">
        <f t="shared" si="6"/>
        <v>-25000</v>
      </c>
    </row>
    <row r="83" spans="1:16" s="39" customFormat="1" x14ac:dyDescent="0.2">
      <c r="A83" s="35">
        <v>45001</v>
      </c>
      <c r="B83" s="19" t="str">
        <f t="shared" si="14"/>
        <v>4</v>
      </c>
      <c r="C83" s="19" t="str">
        <f t="shared" si="15"/>
        <v>45</v>
      </c>
      <c r="D83" s="36" t="str">
        <f t="shared" si="9"/>
        <v>450</v>
      </c>
      <c r="E83" s="37" t="s">
        <v>141</v>
      </c>
      <c r="F83" s="38">
        <v>597883</v>
      </c>
      <c r="G83" s="38">
        <v>0</v>
      </c>
      <c r="H83" s="38">
        <v>597883</v>
      </c>
      <c r="I83" s="38">
        <v>0</v>
      </c>
      <c r="J83" s="11">
        <f t="shared" si="16"/>
        <v>0</v>
      </c>
      <c r="K83" s="38">
        <v>0</v>
      </c>
      <c r="L83" s="38">
        <v>0</v>
      </c>
      <c r="M83" s="38">
        <v>0</v>
      </c>
      <c r="N83" s="11" t="str">
        <f t="shared" si="17"/>
        <v xml:space="preserve"> </v>
      </c>
      <c r="O83" s="38">
        <v>0</v>
      </c>
      <c r="P83" s="12">
        <f t="shared" si="6"/>
        <v>-597883</v>
      </c>
    </row>
    <row r="84" spans="1:16" s="39" customFormat="1" x14ac:dyDescent="0.2">
      <c r="A84" s="35">
        <v>45002</v>
      </c>
      <c r="B84" s="19" t="str">
        <f t="shared" si="14"/>
        <v>4</v>
      </c>
      <c r="C84" s="19" t="str">
        <f t="shared" si="15"/>
        <v>45</v>
      </c>
      <c r="D84" s="36" t="str">
        <f t="shared" si="9"/>
        <v>450</v>
      </c>
      <c r="E84" s="37" t="s">
        <v>91</v>
      </c>
      <c r="F84" s="38">
        <v>10508800</v>
      </c>
      <c r="G84" s="38">
        <v>0</v>
      </c>
      <c r="H84" s="38">
        <v>10508800</v>
      </c>
      <c r="I84" s="38">
        <v>1819320.15</v>
      </c>
      <c r="J84" s="11">
        <f t="shared" si="16"/>
        <v>0.17312349174025576</v>
      </c>
      <c r="K84" s="38">
        <v>1819320.15</v>
      </c>
      <c r="L84" s="38">
        <v>0</v>
      </c>
      <c r="M84" s="38">
        <v>1819320.15</v>
      </c>
      <c r="N84" s="11">
        <f t="shared" si="17"/>
        <v>1</v>
      </c>
      <c r="O84" s="38">
        <v>0</v>
      </c>
      <c r="P84" s="12">
        <f t="shared" si="6"/>
        <v>-8689479.8499999996</v>
      </c>
    </row>
    <row r="85" spans="1:16" s="39" customFormat="1" x14ac:dyDescent="0.2">
      <c r="A85" s="35">
        <v>45004</v>
      </c>
      <c r="B85" s="19" t="str">
        <f t="shared" si="14"/>
        <v>4</v>
      </c>
      <c r="C85" s="19" t="str">
        <f t="shared" si="15"/>
        <v>45</v>
      </c>
      <c r="D85" s="36" t="str">
        <f t="shared" si="9"/>
        <v>450</v>
      </c>
      <c r="E85" s="37" t="s">
        <v>92</v>
      </c>
      <c r="F85" s="38">
        <v>3243068</v>
      </c>
      <c r="G85" s="38">
        <v>0</v>
      </c>
      <c r="H85" s="38">
        <v>3243068</v>
      </c>
      <c r="I85" s="38">
        <v>167240.74</v>
      </c>
      <c r="J85" s="11">
        <f t="shared" si="16"/>
        <v>5.156868126107747E-2</v>
      </c>
      <c r="K85" s="38">
        <v>167240.74</v>
      </c>
      <c r="L85" s="38">
        <v>0</v>
      </c>
      <c r="M85" s="38">
        <v>167240.74</v>
      </c>
      <c r="N85" s="11">
        <f t="shared" si="17"/>
        <v>1</v>
      </c>
      <c r="O85" s="38">
        <v>0</v>
      </c>
      <c r="P85" s="12">
        <f t="shared" si="6"/>
        <v>-3075827.26</v>
      </c>
    </row>
    <row r="86" spans="1:16" s="39" customFormat="1" x14ac:dyDescent="0.2">
      <c r="A86" s="35">
        <v>45005</v>
      </c>
      <c r="B86" s="19" t="str">
        <f t="shared" si="14"/>
        <v>4</v>
      </c>
      <c r="C86" s="19" t="str">
        <f t="shared" si="15"/>
        <v>45</v>
      </c>
      <c r="D86" s="36" t="str">
        <f t="shared" si="9"/>
        <v>450</v>
      </c>
      <c r="E86" s="37" t="s">
        <v>93</v>
      </c>
      <c r="F86" s="38">
        <v>845899</v>
      </c>
      <c r="G86" s="38">
        <v>0</v>
      </c>
      <c r="H86" s="38">
        <v>845899</v>
      </c>
      <c r="I86" s="38">
        <v>38448.29</v>
      </c>
      <c r="J86" s="11">
        <f t="shared" si="16"/>
        <v>4.5452577671802427E-2</v>
      </c>
      <c r="K86" s="38">
        <v>38448.29</v>
      </c>
      <c r="L86" s="38">
        <v>0</v>
      </c>
      <c r="M86" s="38">
        <v>38448.29</v>
      </c>
      <c r="N86" s="11">
        <f t="shared" si="17"/>
        <v>1</v>
      </c>
      <c r="O86" s="38">
        <v>0</v>
      </c>
      <c r="P86" s="12">
        <f t="shared" si="6"/>
        <v>-807450.71</v>
      </c>
    </row>
    <row r="87" spans="1:16" s="39" customFormat="1" x14ac:dyDescent="0.2">
      <c r="A87" s="35">
        <v>45007</v>
      </c>
      <c r="B87" s="19" t="str">
        <f t="shared" si="14"/>
        <v>4</v>
      </c>
      <c r="C87" s="19" t="str">
        <f t="shared" si="15"/>
        <v>45</v>
      </c>
      <c r="D87" s="36" t="str">
        <f t="shared" si="9"/>
        <v>450</v>
      </c>
      <c r="E87" s="37" t="s">
        <v>94</v>
      </c>
      <c r="F87" s="38">
        <v>455360</v>
      </c>
      <c r="G87" s="38">
        <v>0</v>
      </c>
      <c r="H87" s="38">
        <v>455360</v>
      </c>
      <c r="I87" s="38">
        <v>21011.56</v>
      </c>
      <c r="J87" s="11">
        <f t="shared" si="16"/>
        <v>4.614274420238932E-2</v>
      </c>
      <c r="K87" s="38">
        <v>21011.56</v>
      </c>
      <c r="L87" s="38">
        <v>0</v>
      </c>
      <c r="M87" s="38">
        <v>21011.56</v>
      </c>
      <c r="N87" s="11">
        <f t="shared" si="17"/>
        <v>1</v>
      </c>
      <c r="O87" s="38">
        <v>0</v>
      </c>
      <c r="P87" s="12">
        <f t="shared" si="6"/>
        <v>-434348.44</v>
      </c>
    </row>
    <row r="88" spans="1:16" s="39" customFormat="1" x14ac:dyDescent="0.2">
      <c r="A88" s="35">
        <v>45008</v>
      </c>
      <c r="B88" s="19" t="str">
        <f t="shared" si="14"/>
        <v>4</v>
      </c>
      <c r="C88" s="19" t="str">
        <f t="shared" si="15"/>
        <v>45</v>
      </c>
      <c r="D88" s="36" t="str">
        <f t="shared" si="9"/>
        <v>450</v>
      </c>
      <c r="E88" s="37" t="s">
        <v>95</v>
      </c>
      <c r="F88" s="38">
        <v>1375</v>
      </c>
      <c r="G88" s="38">
        <v>0</v>
      </c>
      <c r="H88" s="38">
        <v>1375</v>
      </c>
      <c r="I88" s="38">
        <v>0</v>
      </c>
      <c r="J88" s="11">
        <f t="shared" si="16"/>
        <v>0</v>
      </c>
      <c r="K88" s="38">
        <v>0</v>
      </c>
      <c r="L88" s="38">
        <v>0</v>
      </c>
      <c r="M88" s="38">
        <v>0</v>
      </c>
      <c r="N88" s="11" t="str">
        <f t="shared" si="17"/>
        <v xml:space="preserve"> </v>
      </c>
      <c r="O88" s="38">
        <v>0</v>
      </c>
      <c r="P88" s="12">
        <f t="shared" si="6"/>
        <v>-1375</v>
      </c>
    </row>
    <row r="89" spans="1:16" s="39" customFormat="1" x14ac:dyDescent="0.2">
      <c r="A89" s="35">
        <v>45009</v>
      </c>
      <c r="B89" s="19" t="str">
        <f t="shared" si="14"/>
        <v>4</v>
      </c>
      <c r="C89" s="19" t="str">
        <f t="shared" si="15"/>
        <v>45</v>
      </c>
      <c r="D89" s="36" t="str">
        <f t="shared" si="9"/>
        <v>450</v>
      </c>
      <c r="E89" s="37" t="s">
        <v>96</v>
      </c>
      <c r="F89" s="38">
        <v>19500</v>
      </c>
      <c r="G89" s="38">
        <v>0</v>
      </c>
      <c r="H89" s="38">
        <v>19500</v>
      </c>
      <c r="I89" s="38">
        <v>0</v>
      </c>
      <c r="J89" s="11">
        <f t="shared" si="16"/>
        <v>0</v>
      </c>
      <c r="K89" s="38">
        <v>0</v>
      </c>
      <c r="L89" s="38">
        <v>0</v>
      </c>
      <c r="M89" s="38">
        <v>0</v>
      </c>
      <c r="N89" s="11" t="str">
        <f t="shared" si="17"/>
        <v xml:space="preserve"> </v>
      </c>
      <c r="O89" s="38">
        <v>0</v>
      </c>
      <c r="P89" s="12">
        <f t="shared" si="6"/>
        <v>-19500</v>
      </c>
    </row>
    <row r="90" spans="1:16" s="39" customFormat="1" x14ac:dyDescent="0.2">
      <c r="A90" s="35">
        <v>45010</v>
      </c>
      <c r="B90" s="19" t="str">
        <f t="shared" si="14"/>
        <v>4</v>
      </c>
      <c r="C90" s="19" t="str">
        <f t="shared" si="15"/>
        <v>45</v>
      </c>
      <c r="D90" s="36" t="str">
        <f t="shared" si="9"/>
        <v>450</v>
      </c>
      <c r="E90" s="37" t="s">
        <v>97</v>
      </c>
      <c r="F90" s="38">
        <v>88000</v>
      </c>
      <c r="G90" s="38">
        <v>0</v>
      </c>
      <c r="H90" s="38">
        <v>88000</v>
      </c>
      <c r="I90" s="38">
        <v>0</v>
      </c>
      <c r="J90" s="11">
        <f t="shared" si="16"/>
        <v>0</v>
      </c>
      <c r="K90" s="38">
        <v>0</v>
      </c>
      <c r="L90" s="38">
        <v>0</v>
      </c>
      <c r="M90" s="38">
        <v>0</v>
      </c>
      <c r="N90" s="11" t="str">
        <f t="shared" si="17"/>
        <v xml:space="preserve"> </v>
      </c>
      <c r="O90" s="38">
        <v>0</v>
      </c>
      <c r="P90" s="12">
        <f t="shared" si="6"/>
        <v>-88000</v>
      </c>
    </row>
    <row r="91" spans="1:16" s="39" customFormat="1" x14ac:dyDescent="0.2">
      <c r="A91" s="35">
        <v>45011</v>
      </c>
      <c r="B91" s="19" t="str">
        <f t="shared" si="14"/>
        <v>4</v>
      </c>
      <c r="C91" s="19" t="str">
        <f t="shared" si="15"/>
        <v>45</v>
      </c>
      <c r="D91" s="36" t="str">
        <f t="shared" si="9"/>
        <v>450</v>
      </c>
      <c r="E91" s="37" t="s">
        <v>98</v>
      </c>
      <c r="F91" s="38">
        <v>810233</v>
      </c>
      <c r="G91" s="38">
        <v>0</v>
      </c>
      <c r="H91" s="38">
        <v>810233</v>
      </c>
      <c r="I91" s="38">
        <v>0</v>
      </c>
      <c r="J91" s="11">
        <f t="shared" si="16"/>
        <v>0</v>
      </c>
      <c r="K91" s="38">
        <v>0</v>
      </c>
      <c r="L91" s="38">
        <v>0</v>
      </c>
      <c r="M91" s="38">
        <v>0</v>
      </c>
      <c r="N91" s="11" t="str">
        <f t="shared" si="17"/>
        <v xml:space="preserve"> </v>
      </c>
      <c r="O91" s="38">
        <v>0</v>
      </c>
      <c r="P91" s="12">
        <f t="shared" si="6"/>
        <v>-810233</v>
      </c>
    </row>
    <row r="92" spans="1:16" s="39" customFormat="1" x14ac:dyDescent="0.2">
      <c r="A92" s="35">
        <v>45016</v>
      </c>
      <c r="B92" s="19" t="str">
        <f t="shared" si="14"/>
        <v>4</v>
      </c>
      <c r="C92" s="19" t="str">
        <f t="shared" si="15"/>
        <v>45</v>
      </c>
      <c r="D92" s="36" t="str">
        <f t="shared" si="9"/>
        <v>450</v>
      </c>
      <c r="E92" s="37" t="s">
        <v>99</v>
      </c>
      <c r="F92" s="38">
        <v>167200</v>
      </c>
      <c r="G92" s="38">
        <v>0</v>
      </c>
      <c r="H92" s="38">
        <v>167200</v>
      </c>
      <c r="I92" s="38">
        <v>162873.63</v>
      </c>
      <c r="J92" s="11">
        <f t="shared" si="16"/>
        <v>0.97412458133971291</v>
      </c>
      <c r="K92" s="38">
        <v>162873.63</v>
      </c>
      <c r="L92" s="38">
        <v>0</v>
      </c>
      <c r="M92" s="38">
        <v>162873.63</v>
      </c>
      <c r="N92" s="11">
        <f t="shared" si="17"/>
        <v>1</v>
      </c>
      <c r="O92" s="38">
        <v>0</v>
      </c>
      <c r="P92" s="12">
        <f t="shared" si="6"/>
        <v>-4326.3699999999953</v>
      </c>
    </row>
    <row r="93" spans="1:16" s="39" customFormat="1" x14ac:dyDescent="0.2">
      <c r="A93" s="35">
        <v>45017</v>
      </c>
      <c r="B93" s="19" t="str">
        <f t="shared" si="14"/>
        <v>4</v>
      </c>
      <c r="C93" s="19" t="str">
        <f t="shared" si="15"/>
        <v>45</v>
      </c>
      <c r="D93" s="36" t="str">
        <f t="shared" si="9"/>
        <v>450</v>
      </c>
      <c r="E93" s="37" t="s">
        <v>100</v>
      </c>
      <c r="F93" s="38">
        <v>391340</v>
      </c>
      <c r="G93" s="38">
        <v>0</v>
      </c>
      <c r="H93" s="38">
        <v>391340</v>
      </c>
      <c r="I93" s="38">
        <v>34294.980000000003</v>
      </c>
      <c r="J93" s="11">
        <f t="shared" si="16"/>
        <v>8.763474216793582E-2</v>
      </c>
      <c r="K93" s="38">
        <v>34294.980000000003</v>
      </c>
      <c r="L93" s="38">
        <v>0</v>
      </c>
      <c r="M93" s="38">
        <v>34294.980000000003</v>
      </c>
      <c r="N93" s="11">
        <f t="shared" si="17"/>
        <v>1</v>
      </c>
      <c r="O93" s="38">
        <v>0</v>
      </c>
      <c r="P93" s="12">
        <f t="shared" si="6"/>
        <v>-357045.02</v>
      </c>
    </row>
    <row r="94" spans="1:16" s="39" customFormat="1" x14ac:dyDescent="0.2">
      <c r="A94" s="35">
        <v>45018</v>
      </c>
      <c r="B94" s="19" t="str">
        <f t="shared" si="14"/>
        <v>4</v>
      </c>
      <c r="C94" s="19" t="str">
        <f t="shared" si="15"/>
        <v>45</v>
      </c>
      <c r="D94" s="36" t="str">
        <f t="shared" si="9"/>
        <v>450</v>
      </c>
      <c r="E94" s="37" t="s">
        <v>101</v>
      </c>
      <c r="F94" s="38">
        <v>10500</v>
      </c>
      <c r="G94" s="38">
        <v>0</v>
      </c>
      <c r="H94" s="38">
        <v>10500</v>
      </c>
      <c r="I94" s="38">
        <v>0</v>
      </c>
      <c r="J94" s="11">
        <f t="shared" si="16"/>
        <v>0</v>
      </c>
      <c r="K94" s="38">
        <v>0</v>
      </c>
      <c r="L94" s="38">
        <v>0</v>
      </c>
      <c r="M94" s="38">
        <v>0</v>
      </c>
      <c r="N94" s="11" t="str">
        <f t="shared" si="17"/>
        <v xml:space="preserve"> </v>
      </c>
      <c r="O94" s="38">
        <v>0</v>
      </c>
      <c r="P94" s="12">
        <f t="shared" si="6"/>
        <v>-10500</v>
      </c>
    </row>
    <row r="95" spans="1:16" s="39" customFormat="1" x14ac:dyDescent="0.2">
      <c r="A95" s="35">
        <v>45034</v>
      </c>
      <c r="B95" s="19" t="str">
        <f t="shared" si="14"/>
        <v>4</v>
      </c>
      <c r="C95" s="19" t="str">
        <f t="shared" si="15"/>
        <v>45</v>
      </c>
      <c r="D95" s="36" t="str">
        <f t="shared" si="9"/>
        <v>450</v>
      </c>
      <c r="E95" s="37" t="s">
        <v>102</v>
      </c>
      <c r="F95" s="38">
        <v>0</v>
      </c>
      <c r="G95" s="38">
        <v>0</v>
      </c>
      <c r="H95" s="38">
        <v>0</v>
      </c>
      <c r="I95" s="38">
        <v>66478.5</v>
      </c>
      <c r="J95" s="11" t="str">
        <f t="shared" si="16"/>
        <v xml:space="preserve"> </v>
      </c>
      <c r="K95" s="38">
        <v>66478.5</v>
      </c>
      <c r="L95" s="38">
        <v>0</v>
      </c>
      <c r="M95" s="38">
        <v>66478.5</v>
      </c>
      <c r="N95" s="11">
        <f t="shared" si="17"/>
        <v>1</v>
      </c>
      <c r="O95" s="38">
        <v>0</v>
      </c>
      <c r="P95" s="12">
        <f t="shared" si="6"/>
        <v>66478.5</v>
      </c>
    </row>
    <row r="96" spans="1:16" s="39" customFormat="1" x14ac:dyDescent="0.2">
      <c r="A96" s="35">
        <v>45060</v>
      </c>
      <c r="B96" s="19" t="str">
        <f t="shared" si="14"/>
        <v>4</v>
      </c>
      <c r="C96" s="19" t="str">
        <f t="shared" si="15"/>
        <v>45</v>
      </c>
      <c r="D96" s="36" t="str">
        <f t="shared" si="9"/>
        <v>450</v>
      </c>
      <c r="E96" s="37" t="s">
        <v>103</v>
      </c>
      <c r="F96" s="38">
        <v>74457</v>
      </c>
      <c r="G96" s="38">
        <v>0</v>
      </c>
      <c r="H96" s="38">
        <v>74457</v>
      </c>
      <c r="I96" s="38">
        <v>1705.39</v>
      </c>
      <c r="J96" s="11">
        <f t="shared" si="16"/>
        <v>2.2904360906294909E-2</v>
      </c>
      <c r="K96" s="38">
        <v>1705.39</v>
      </c>
      <c r="L96" s="38">
        <v>0</v>
      </c>
      <c r="M96" s="38">
        <v>1705.39</v>
      </c>
      <c r="N96" s="11">
        <f t="shared" si="17"/>
        <v>1</v>
      </c>
      <c r="O96" s="38">
        <v>0</v>
      </c>
      <c r="P96" s="12">
        <f t="shared" si="6"/>
        <v>-72751.61</v>
      </c>
    </row>
    <row r="97" spans="1:16" s="39" customFormat="1" x14ac:dyDescent="0.2">
      <c r="A97" s="35">
        <v>45081</v>
      </c>
      <c r="B97" s="19" t="str">
        <f t="shared" si="14"/>
        <v>4</v>
      </c>
      <c r="C97" s="19" t="str">
        <f t="shared" si="15"/>
        <v>45</v>
      </c>
      <c r="D97" s="36" t="str">
        <f t="shared" si="9"/>
        <v>450</v>
      </c>
      <c r="E97" s="37" t="s">
        <v>104</v>
      </c>
      <c r="F97" s="38">
        <v>217540</v>
      </c>
      <c r="G97" s="38">
        <v>0</v>
      </c>
      <c r="H97" s="38">
        <v>217540</v>
      </c>
      <c r="I97" s="38">
        <v>0</v>
      </c>
      <c r="J97" s="11">
        <f t="shared" si="16"/>
        <v>0</v>
      </c>
      <c r="K97" s="38">
        <v>0</v>
      </c>
      <c r="L97" s="38">
        <v>0</v>
      </c>
      <c r="M97" s="38">
        <v>0</v>
      </c>
      <c r="N97" s="11" t="str">
        <f t="shared" si="17"/>
        <v xml:space="preserve"> </v>
      </c>
      <c r="O97" s="38">
        <v>0</v>
      </c>
      <c r="P97" s="12">
        <f t="shared" si="6"/>
        <v>-217540</v>
      </c>
    </row>
    <row r="98" spans="1:16" s="39" customFormat="1" x14ac:dyDescent="0.2">
      <c r="A98" s="35">
        <v>45082</v>
      </c>
      <c r="B98" s="19" t="str">
        <f t="shared" si="14"/>
        <v>4</v>
      </c>
      <c r="C98" s="19" t="str">
        <f t="shared" si="15"/>
        <v>45</v>
      </c>
      <c r="D98" s="36" t="str">
        <f t="shared" si="9"/>
        <v>450</v>
      </c>
      <c r="E98" s="37" t="s">
        <v>105</v>
      </c>
      <c r="F98" s="38">
        <v>1680000</v>
      </c>
      <c r="G98" s="38">
        <v>0</v>
      </c>
      <c r="H98" s="38">
        <v>1680000</v>
      </c>
      <c r="I98" s="38">
        <v>0</v>
      </c>
      <c r="J98" s="11">
        <f t="shared" si="16"/>
        <v>0</v>
      </c>
      <c r="K98" s="38">
        <v>0</v>
      </c>
      <c r="L98" s="38">
        <v>0</v>
      </c>
      <c r="M98" s="38">
        <v>0</v>
      </c>
      <c r="N98" s="11" t="str">
        <f t="shared" si="17"/>
        <v xml:space="preserve"> </v>
      </c>
      <c r="O98" s="38">
        <v>0</v>
      </c>
      <c r="P98" s="12">
        <f t="shared" si="6"/>
        <v>-1680000</v>
      </c>
    </row>
    <row r="99" spans="1:16" s="39" customFormat="1" x14ac:dyDescent="0.2">
      <c r="A99" s="35">
        <v>45084</v>
      </c>
      <c r="B99" s="19" t="str">
        <f t="shared" si="14"/>
        <v>4</v>
      </c>
      <c r="C99" s="19" t="str">
        <f t="shared" si="15"/>
        <v>45</v>
      </c>
      <c r="D99" s="36" t="str">
        <f t="shared" si="9"/>
        <v>450</v>
      </c>
      <c r="E99" s="37" t="s">
        <v>106</v>
      </c>
      <c r="F99" s="38">
        <v>570000</v>
      </c>
      <c r="G99" s="38">
        <v>0</v>
      </c>
      <c r="H99" s="38">
        <v>570000</v>
      </c>
      <c r="I99" s="38">
        <v>0</v>
      </c>
      <c r="J99" s="11">
        <f t="shared" si="16"/>
        <v>0</v>
      </c>
      <c r="K99" s="38">
        <v>0</v>
      </c>
      <c r="L99" s="38">
        <v>0</v>
      </c>
      <c r="M99" s="38">
        <v>0</v>
      </c>
      <c r="N99" s="11" t="str">
        <f t="shared" si="17"/>
        <v xml:space="preserve"> </v>
      </c>
      <c r="O99" s="38">
        <v>0</v>
      </c>
      <c r="P99" s="12">
        <f t="shared" si="6"/>
        <v>-570000</v>
      </c>
    </row>
    <row r="100" spans="1:16" s="39" customFormat="1" x14ac:dyDescent="0.2">
      <c r="A100" s="35">
        <v>45085</v>
      </c>
      <c r="B100" s="19" t="str">
        <f t="shared" si="14"/>
        <v>4</v>
      </c>
      <c r="C100" s="19" t="str">
        <f t="shared" si="15"/>
        <v>45</v>
      </c>
      <c r="D100" s="36" t="str">
        <f t="shared" si="9"/>
        <v>450</v>
      </c>
      <c r="E100" s="37" t="s">
        <v>142</v>
      </c>
      <c r="F100" s="38">
        <v>0</v>
      </c>
      <c r="G100" s="38">
        <v>0</v>
      </c>
      <c r="H100" s="38">
        <v>0</v>
      </c>
      <c r="I100" s="38">
        <v>0</v>
      </c>
      <c r="J100" s="11" t="str">
        <f t="shared" si="16"/>
        <v xml:space="preserve"> </v>
      </c>
      <c r="K100" s="38">
        <v>0</v>
      </c>
      <c r="L100" s="38">
        <v>0</v>
      </c>
      <c r="M100" s="38">
        <v>0</v>
      </c>
      <c r="N100" s="11" t="str">
        <f t="shared" si="17"/>
        <v xml:space="preserve"> </v>
      </c>
      <c r="O100" s="38">
        <v>0</v>
      </c>
      <c r="P100" s="12">
        <f t="shared" si="6"/>
        <v>0</v>
      </c>
    </row>
    <row r="101" spans="1:16" s="39" customFormat="1" x14ac:dyDescent="0.2">
      <c r="A101" s="35">
        <v>45088</v>
      </c>
      <c r="B101" s="19" t="str">
        <f t="shared" si="14"/>
        <v>4</v>
      </c>
      <c r="C101" s="19" t="str">
        <f t="shared" si="15"/>
        <v>45</v>
      </c>
      <c r="D101" s="36" t="str">
        <f t="shared" si="9"/>
        <v>450</v>
      </c>
      <c r="E101" s="37" t="s">
        <v>107</v>
      </c>
      <c r="F101" s="38">
        <v>1981175</v>
      </c>
      <c r="G101" s="38">
        <v>0</v>
      </c>
      <c r="H101" s="38">
        <v>1981175</v>
      </c>
      <c r="I101" s="38">
        <v>0</v>
      </c>
      <c r="J101" s="11">
        <f t="shared" si="16"/>
        <v>0</v>
      </c>
      <c r="K101" s="38">
        <v>0</v>
      </c>
      <c r="L101" s="38">
        <v>0</v>
      </c>
      <c r="M101" s="38">
        <v>0</v>
      </c>
      <c r="N101" s="11" t="str">
        <f t="shared" si="17"/>
        <v xml:space="preserve"> </v>
      </c>
      <c r="O101" s="38">
        <v>0</v>
      </c>
      <c r="P101" s="12">
        <f t="shared" si="6"/>
        <v>-1981175</v>
      </c>
    </row>
    <row r="102" spans="1:16" s="39" customFormat="1" x14ac:dyDescent="0.2">
      <c r="A102" s="35">
        <v>45091</v>
      </c>
      <c r="B102" s="19" t="str">
        <f t="shared" si="14"/>
        <v>4</v>
      </c>
      <c r="C102" s="19" t="str">
        <f t="shared" si="15"/>
        <v>45</v>
      </c>
      <c r="D102" s="36" t="str">
        <f t="shared" si="9"/>
        <v>450</v>
      </c>
      <c r="E102" s="37" t="s">
        <v>143</v>
      </c>
      <c r="F102" s="38">
        <v>66479</v>
      </c>
      <c r="G102" s="38">
        <v>0</v>
      </c>
      <c r="H102" s="38">
        <v>66479</v>
      </c>
      <c r="I102" s="38">
        <v>0</v>
      </c>
      <c r="J102" s="11">
        <f t="shared" si="16"/>
        <v>0</v>
      </c>
      <c r="K102" s="38">
        <v>0</v>
      </c>
      <c r="L102" s="38">
        <v>0</v>
      </c>
      <c r="M102" s="38">
        <v>0</v>
      </c>
      <c r="N102" s="11" t="str">
        <f t="shared" si="17"/>
        <v xml:space="preserve"> </v>
      </c>
      <c r="O102" s="38">
        <v>0</v>
      </c>
      <c r="P102" s="12">
        <f t="shared" si="6"/>
        <v>-66479</v>
      </c>
    </row>
    <row r="103" spans="1:16" s="39" customFormat="1" x14ac:dyDescent="0.2">
      <c r="A103" s="35">
        <v>45161</v>
      </c>
      <c r="B103" s="19" t="str">
        <f t="shared" si="14"/>
        <v>4</v>
      </c>
      <c r="C103" s="19" t="str">
        <f t="shared" si="15"/>
        <v>45</v>
      </c>
      <c r="D103" s="36" t="str">
        <f t="shared" si="9"/>
        <v>451</v>
      </c>
      <c r="E103" s="37" t="s">
        <v>144</v>
      </c>
      <c r="F103" s="38">
        <v>201930</v>
      </c>
      <c r="G103" s="38">
        <v>0</v>
      </c>
      <c r="H103" s="38">
        <v>201930</v>
      </c>
      <c r="I103" s="38">
        <v>0</v>
      </c>
      <c r="J103" s="11">
        <f t="shared" si="16"/>
        <v>0</v>
      </c>
      <c r="K103" s="38">
        <v>0</v>
      </c>
      <c r="L103" s="38">
        <v>0</v>
      </c>
      <c r="M103" s="38">
        <v>0</v>
      </c>
      <c r="N103" s="11" t="str">
        <f t="shared" si="17"/>
        <v xml:space="preserve"> </v>
      </c>
      <c r="O103" s="38">
        <v>0</v>
      </c>
      <c r="P103" s="12">
        <f t="shared" si="6"/>
        <v>-201930</v>
      </c>
    </row>
    <row r="104" spans="1:16" s="39" customFormat="1" x14ac:dyDescent="0.2">
      <c r="A104" s="35">
        <v>45162</v>
      </c>
      <c r="B104" s="19" t="str">
        <f t="shared" si="14"/>
        <v>4</v>
      </c>
      <c r="C104" s="19" t="str">
        <f t="shared" si="15"/>
        <v>45</v>
      </c>
      <c r="D104" s="36" t="str">
        <f t="shared" si="9"/>
        <v>451</v>
      </c>
      <c r="E104" s="37" t="s">
        <v>145</v>
      </c>
      <c r="F104" s="38">
        <v>161544</v>
      </c>
      <c r="G104" s="38">
        <v>0</v>
      </c>
      <c r="H104" s="38">
        <v>161544</v>
      </c>
      <c r="I104" s="38">
        <v>0</v>
      </c>
      <c r="J104" s="11">
        <f t="shared" si="16"/>
        <v>0</v>
      </c>
      <c r="K104" s="38">
        <v>0</v>
      </c>
      <c r="L104" s="38">
        <v>0</v>
      </c>
      <c r="M104" s="38">
        <v>0</v>
      </c>
      <c r="N104" s="11" t="str">
        <f t="shared" si="17"/>
        <v xml:space="preserve"> </v>
      </c>
      <c r="O104" s="38">
        <v>0</v>
      </c>
      <c r="P104" s="12">
        <f t="shared" si="6"/>
        <v>-161544</v>
      </c>
    </row>
    <row r="105" spans="1:16" s="39" customFormat="1" x14ac:dyDescent="0.2">
      <c r="A105" s="35">
        <v>45167</v>
      </c>
      <c r="B105" s="19" t="str">
        <f t="shared" si="14"/>
        <v>4</v>
      </c>
      <c r="C105" s="19" t="str">
        <f t="shared" si="15"/>
        <v>45</v>
      </c>
      <c r="D105" s="36" t="str">
        <f t="shared" si="9"/>
        <v>451</v>
      </c>
      <c r="E105" s="37" t="s">
        <v>161</v>
      </c>
      <c r="F105" s="38">
        <v>0</v>
      </c>
      <c r="G105" s="38">
        <v>0</v>
      </c>
      <c r="H105" s="38">
        <v>0</v>
      </c>
      <c r="I105" s="38">
        <v>67646.09</v>
      </c>
      <c r="J105" s="11" t="str">
        <f t="shared" si="16"/>
        <v xml:space="preserve"> </v>
      </c>
      <c r="K105" s="38">
        <v>67646.09</v>
      </c>
      <c r="L105" s="38">
        <v>0</v>
      </c>
      <c r="M105" s="38">
        <v>67646.09</v>
      </c>
      <c r="N105" s="11">
        <f t="shared" si="17"/>
        <v>1</v>
      </c>
      <c r="O105" s="38">
        <v>0</v>
      </c>
      <c r="P105" s="12">
        <f t="shared" si="6"/>
        <v>67646.09</v>
      </c>
    </row>
    <row r="106" spans="1:16" s="39" customFormat="1" x14ac:dyDescent="0.2">
      <c r="A106" s="35">
        <v>45168</v>
      </c>
      <c r="B106" s="19" t="str">
        <f t="shared" si="14"/>
        <v>4</v>
      </c>
      <c r="C106" s="19" t="str">
        <f t="shared" si="15"/>
        <v>45</v>
      </c>
      <c r="D106" s="36" t="str">
        <f t="shared" si="9"/>
        <v>451</v>
      </c>
      <c r="E106" s="37" t="s">
        <v>146</v>
      </c>
      <c r="F106" s="38">
        <v>242316</v>
      </c>
      <c r="G106" s="38">
        <v>0</v>
      </c>
      <c r="H106" s="38">
        <v>242316</v>
      </c>
      <c r="I106" s="38">
        <v>0</v>
      </c>
      <c r="J106" s="11">
        <f t="shared" si="16"/>
        <v>0</v>
      </c>
      <c r="K106" s="38">
        <v>0</v>
      </c>
      <c r="L106" s="38">
        <v>0</v>
      </c>
      <c r="M106" s="38">
        <v>0</v>
      </c>
      <c r="N106" s="11" t="str">
        <f t="shared" si="17"/>
        <v xml:space="preserve"> </v>
      </c>
      <c r="O106" s="38">
        <v>0</v>
      </c>
      <c r="P106" s="12">
        <f t="shared" si="6"/>
        <v>-242316</v>
      </c>
    </row>
    <row r="107" spans="1:16" s="39" customFormat="1" x14ac:dyDescent="0.2">
      <c r="A107" s="35">
        <v>45169</v>
      </c>
      <c r="B107" s="19" t="str">
        <f t="shared" si="14"/>
        <v>4</v>
      </c>
      <c r="C107" s="19" t="str">
        <f t="shared" si="15"/>
        <v>45</v>
      </c>
      <c r="D107" s="36" t="str">
        <f t="shared" si="9"/>
        <v>451</v>
      </c>
      <c r="E107" s="37" t="s">
        <v>147</v>
      </c>
      <c r="F107" s="38">
        <v>63092</v>
      </c>
      <c r="G107" s="38">
        <v>0</v>
      </c>
      <c r="H107" s="38">
        <v>63092</v>
      </c>
      <c r="I107" s="38">
        <v>0</v>
      </c>
      <c r="J107" s="11">
        <f t="shared" si="16"/>
        <v>0</v>
      </c>
      <c r="K107" s="38">
        <v>0</v>
      </c>
      <c r="L107" s="38">
        <v>0</v>
      </c>
      <c r="M107" s="38">
        <v>0</v>
      </c>
      <c r="N107" s="11" t="str">
        <f t="shared" si="17"/>
        <v xml:space="preserve"> </v>
      </c>
      <c r="O107" s="38">
        <v>0</v>
      </c>
      <c r="P107" s="12">
        <f t="shared" si="6"/>
        <v>-63092</v>
      </c>
    </row>
    <row r="108" spans="1:16" s="39" customFormat="1" x14ac:dyDescent="0.2">
      <c r="A108" s="35">
        <v>49015</v>
      </c>
      <c r="B108" s="19" t="str">
        <f t="shared" si="14"/>
        <v>4</v>
      </c>
      <c r="C108" s="19" t="str">
        <f t="shared" si="15"/>
        <v>49</v>
      </c>
      <c r="D108" s="36" t="str">
        <f t="shared" si="9"/>
        <v>490</v>
      </c>
      <c r="E108" s="37" t="s">
        <v>148</v>
      </c>
      <c r="F108" s="38">
        <v>27528</v>
      </c>
      <c r="G108" s="38">
        <v>0</v>
      </c>
      <c r="H108" s="38">
        <v>27528</v>
      </c>
      <c r="I108" s="38">
        <v>0</v>
      </c>
      <c r="J108" s="11">
        <f t="shared" si="16"/>
        <v>0</v>
      </c>
      <c r="K108" s="38">
        <v>0</v>
      </c>
      <c r="L108" s="38">
        <v>0</v>
      </c>
      <c r="M108" s="38">
        <v>0</v>
      </c>
      <c r="N108" s="11" t="str">
        <f t="shared" si="17"/>
        <v xml:space="preserve"> </v>
      </c>
      <c r="O108" s="38">
        <v>0</v>
      </c>
      <c r="P108" s="12">
        <f t="shared" si="6"/>
        <v>-27528</v>
      </c>
    </row>
    <row r="109" spans="1:16" s="39" customFormat="1" x14ac:dyDescent="0.2">
      <c r="A109" s="35">
        <v>49115</v>
      </c>
      <c r="B109" s="19" t="str">
        <f t="shared" si="14"/>
        <v>4</v>
      </c>
      <c r="C109" s="19" t="str">
        <f t="shared" si="15"/>
        <v>49</v>
      </c>
      <c r="D109" s="36" t="str">
        <f t="shared" si="9"/>
        <v>491</v>
      </c>
      <c r="E109" s="37" t="s">
        <v>162</v>
      </c>
      <c r="F109" s="38">
        <v>0</v>
      </c>
      <c r="G109" s="38">
        <v>0</v>
      </c>
      <c r="H109" s="38">
        <v>0</v>
      </c>
      <c r="I109" s="38">
        <v>25895.81</v>
      </c>
      <c r="J109" s="11" t="str">
        <f t="shared" si="16"/>
        <v xml:space="preserve"> </v>
      </c>
      <c r="K109" s="38">
        <v>25895.81</v>
      </c>
      <c r="L109" s="38">
        <v>0</v>
      </c>
      <c r="M109" s="38">
        <v>25895.81</v>
      </c>
      <c r="N109" s="11">
        <f t="shared" si="17"/>
        <v>1</v>
      </c>
      <c r="O109" s="38">
        <v>0</v>
      </c>
      <c r="P109" s="12">
        <f t="shared" si="6"/>
        <v>25895.81</v>
      </c>
    </row>
    <row r="110" spans="1:16" s="39" customFormat="1" x14ac:dyDescent="0.2">
      <c r="A110" s="35">
        <v>49705</v>
      </c>
      <c r="B110" s="19" t="str">
        <f t="shared" si="14"/>
        <v>4</v>
      </c>
      <c r="C110" s="19" t="str">
        <f t="shared" si="15"/>
        <v>49</v>
      </c>
      <c r="D110" s="36" t="str">
        <f t="shared" si="9"/>
        <v>497</v>
      </c>
      <c r="E110" s="37" t="s">
        <v>149</v>
      </c>
      <c r="F110" s="38">
        <v>34000</v>
      </c>
      <c r="G110" s="38">
        <v>0</v>
      </c>
      <c r="H110" s="38">
        <v>34000</v>
      </c>
      <c r="I110" s="38">
        <v>0</v>
      </c>
      <c r="J110" s="11">
        <f t="shared" si="16"/>
        <v>0</v>
      </c>
      <c r="K110" s="38">
        <v>0</v>
      </c>
      <c r="L110" s="38">
        <v>0</v>
      </c>
      <c r="M110" s="38">
        <v>0</v>
      </c>
      <c r="N110" s="11" t="str">
        <f t="shared" si="17"/>
        <v xml:space="preserve"> </v>
      </c>
      <c r="O110" s="38">
        <v>0</v>
      </c>
      <c r="P110" s="12">
        <f t="shared" si="6"/>
        <v>-34000</v>
      </c>
    </row>
    <row r="111" spans="1:16" s="39" customFormat="1" x14ac:dyDescent="0.2">
      <c r="A111" s="35">
        <v>49711</v>
      </c>
      <c r="B111" s="19" t="str">
        <f t="shared" si="14"/>
        <v>4</v>
      </c>
      <c r="C111" s="19" t="str">
        <f t="shared" si="15"/>
        <v>49</v>
      </c>
      <c r="D111" s="36" t="str">
        <f t="shared" si="9"/>
        <v>497</v>
      </c>
      <c r="E111" s="37" t="s">
        <v>109</v>
      </c>
      <c r="F111" s="38">
        <v>19313</v>
      </c>
      <c r="G111" s="38">
        <v>0</v>
      </c>
      <c r="H111" s="38">
        <v>19313</v>
      </c>
      <c r="I111" s="38">
        <v>0</v>
      </c>
      <c r="J111" s="11">
        <f t="shared" si="16"/>
        <v>0</v>
      </c>
      <c r="K111" s="38">
        <v>0</v>
      </c>
      <c r="L111" s="38">
        <v>0</v>
      </c>
      <c r="M111" s="38">
        <v>0</v>
      </c>
      <c r="N111" s="11" t="str">
        <f t="shared" si="17"/>
        <v xml:space="preserve"> </v>
      </c>
      <c r="O111" s="38">
        <v>0</v>
      </c>
      <c r="P111" s="12">
        <f t="shared" si="6"/>
        <v>-19313</v>
      </c>
    </row>
    <row r="112" spans="1:16" s="39" customFormat="1" x14ac:dyDescent="0.2">
      <c r="A112" s="35">
        <v>49712</v>
      </c>
      <c r="B112" s="19" t="str">
        <f t="shared" si="14"/>
        <v>4</v>
      </c>
      <c r="C112" s="19" t="str">
        <f t="shared" si="15"/>
        <v>49</v>
      </c>
      <c r="D112" s="36" t="str">
        <f t="shared" si="9"/>
        <v>497</v>
      </c>
      <c r="E112" s="37" t="s">
        <v>110</v>
      </c>
      <c r="F112" s="38">
        <v>95938</v>
      </c>
      <c r="G112" s="38">
        <v>0</v>
      </c>
      <c r="H112" s="38">
        <v>95938</v>
      </c>
      <c r="I112" s="38">
        <v>0</v>
      </c>
      <c r="J112" s="11">
        <f t="shared" si="16"/>
        <v>0</v>
      </c>
      <c r="K112" s="38">
        <v>0</v>
      </c>
      <c r="L112" s="38">
        <v>0</v>
      </c>
      <c r="M112" s="38">
        <v>0</v>
      </c>
      <c r="N112" s="11" t="str">
        <f t="shared" si="17"/>
        <v xml:space="preserve"> </v>
      </c>
      <c r="O112" s="38">
        <v>0</v>
      </c>
      <c r="P112" s="12">
        <f t="shared" si="6"/>
        <v>-95938</v>
      </c>
    </row>
    <row r="113" spans="1:16" s="39" customFormat="1" x14ac:dyDescent="0.2">
      <c r="A113" s="35">
        <v>49713</v>
      </c>
      <c r="B113" s="19" t="str">
        <f t="shared" si="14"/>
        <v>4</v>
      </c>
      <c r="C113" s="19" t="str">
        <f t="shared" si="15"/>
        <v>49</v>
      </c>
      <c r="D113" s="36" t="str">
        <f t="shared" ref="D113:D125" si="20">LEFT(A113,3)</f>
        <v>497</v>
      </c>
      <c r="E113" s="37" t="s">
        <v>150</v>
      </c>
      <c r="F113" s="38">
        <v>52815</v>
      </c>
      <c r="G113" s="38">
        <v>0</v>
      </c>
      <c r="H113" s="38">
        <v>52815</v>
      </c>
      <c r="I113" s="38">
        <v>0</v>
      </c>
      <c r="J113" s="11">
        <f t="shared" si="16"/>
        <v>0</v>
      </c>
      <c r="K113" s="38">
        <v>0</v>
      </c>
      <c r="L113" s="38">
        <v>0</v>
      </c>
      <c r="M113" s="38">
        <v>0</v>
      </c>
      <c r="N113" s="11" t="str">
        <f t="shared" si="17"/>
        <v xml:space="preserve"> </v>
      </c>
      <c r="O113" s="38">
        <v>0</v>
      </c>
      <c r="P113" s="12">
        <f t="shared" ref="P113:P125" si="21">I113-H113</f>
        <v>-52815</v>
      </c>
    </row>
    <row r="114" spans="1:16" s="39" customFormat="1" x14ac:dyDescent="0.2">
      <c r="A114" s="35">
        <v>49716</v>
      </c>
      <c r="B114" s="19" t="str">
        <f t="shared" si="14"/>
        <v>4</v>
      </c>
      <c r="C114" s="19" t="str">
        <f t="shared" si="15"/>
        <v>49</v>
      </c>
      <c r="D114" s="36" t="str">
        <f t="shared" si="20"/>
        <v>497</v>
      </c>
      <c r="E114" s="37" t="s">
        <v>151</v>
      </c>
      <c r="F114" s="38">
        <v>27442</v>
      </c>
      <c r="G114" s="38">
        <v>0</v>
      </c>
      <c r="H114" s="38">
        <v>27442</v>
      </c>
      <c r="I114" s="38">
        <v>27442.38</v>
      </c>
      <c r="J114" s="11">
        <f t="shared" si="16"/>
        <v>1.0000138473872167</v>
      </c>
      <c r="K114" s="38">
        <v>27442.38</v>
      </c>
      <c r="L114" s="38">
        <v>0</v>
      </c>
      <c r="M114" s="38">
        <v>27442.38</v>
      </c>
      <c r="N114" s="11">
        <f t="shared" si="17"/>
        <v>1</v>
      </c>
      <c r="O114" s="38">
        <v>0</v>
      </c>
      <c r="P114" s="12">
        <f t="shared" si="21"/>
        <v>0.38000000000101863</v>
      </c>
    </row>
    <row r="115" spans="1:16" s="39" customFormat="1" x14ac:dyDescent="0.2">
      <c r="A115" s="35">
        <v>49717</v>
      </c>
      <c r="B115" s="19" t="str">
        <f t="shared" si="14"/>
        <v>4</v>
      </c>
      <c r="C115" s="19" t="str">
        <f t="shared" si="15"/>
        <v>49</v>
      </c>
      <c r="D115" s="36" t="str">
        <f t="shared" si="20"/>
        <v>497</v>
      </c>
      <c r="E115" s="37" t="s">
        <v>152</v>
      </c>
      <c r="F115" s="38">
        <v>75818</v>
      </c>
      <c r="G115" s="38">
        <v>0</v>
      </c>
      <c r="H115" s="38">
        <v>75818</v>
      </c>
      <c r="I115" s="38">
        <v>0</v>
      </c>
      <c r="J115" s="11">
        <f t="shared" si="16"/>
        <v>0</v>
      </c>
      <c r="K115" s="38">
        <v>0</v>
      </c>
      <c r="L115" s="38">
        <v>0</v>
      </c>
      <c r="M115" s="38">
        <v>0</v>
      </c>
      <c r="N115" s="11" t="str">
        <f t="shared" si="17"/>
        <v xml:space="preserve"> </v>
      </c>
      <c r="O115" s="38">
        <v>0</v>
      </c>
      <c r="P115" s="12">
        <f t="shared" si="21"/>
        <v>-75818</v>
      </c>
    </row>
    <row r="116" spans="1:16" s="39" customFormat="1" x14ac:dyDescent="0.2">
      <c r="A116" s="35">
        <v>49718</v>
      </c>
      <c r="B116" s="19" t="str">
        <f t="shared" si="14"/>
        <v>4</v>
      </c>
      <c r="C116" s="19" t="str">
        <f t="shared" si="15"/>
        <v>49</v>
      </c>
      <c r="D116" s="36" t="str">
        <f t="shared" si="20"/>
        <v>497</v>
      </c>
      <c r="E116" s="37" t="s">
        <v>153</v>
      </c>
      <c r="F116" s="38">
        <v>61000</v>
      </c>
      <c r="G116" s="38">
        <v>0</v>
      </c>
      <c r="H116" s="38">
        <v>61000</v>
      </c>
      <c r="I116" s="38">
        <v>0</v>
      </c>
      <c r="J116" s="11">
        <f t="shared" si="16"/>
        <v>0</v>
      </c>
      <c r="K116" s="38">
        <v>0</v>
      </c>
      <c r="L116" s="38">
        <v>0</v>
      </c>
      <c r="M116" s="38">
        <v>0</v>
      </c>
      <c r="N116" s="11" t="str">
        <f t="shared" si="17"/>
        <v xml:space="preserve"> </v>
      </c>
      <c r="O116" s="38">
        <v>0</v>
      </c>
      <c r="P116" s="12">
        <f t="shared" si="21"/>
        <v>-61000</v>
      </c>
    </row>
    <row r="117" spans="1:16" s="39" customFormat="1" x14ac:dyDescent="0.2">
      <c r="A117" s="35">
        <v>49719</v>
      </c>
      <c r="B117" s="19" t="str">
        <f t="shared" si="14"/>
        <v>4</v>
      </c>
      <c r="C117" s="19" t="str">
        <f t="shared" si="15"/>
        <v>49</v>
      </c>
      <c r="D117" s="36" t="str">
        <f t="shared" si="20"/>
        <v>497</v>
      </c>
      <c r="E117" s="37" t="s">
        <v>154</v>
      </c>
      <c r="F117" s="38">
        <v>52500</v>
      </c>
      <c r="G117" s="38">
        <v>0</v>
      </c>
      <c r="H117" s="38">
        <v>52500</v>
      </c>
      <c r="I117" s="38">
        <v>0</v>
      </c>
      <c r="J117" s="11">
        <f t="shared" si="16"/>
        <v>0</v>
      </c>
      <c r="K117" s="38">
        <v>0</v>
      </c>
      <c r="L117" s="38">
        <v>0</v>
      </c>
      <c r="M117" s="38">
        <v>0</v>
      </c>
      <c r="N117" s="11" t="str">
        <f t="shared" si="17"/>
        <v xml:space="preserve"> </v>
      </c>
      <c r="O117" s="38">
        <v>0</v>
      </c>
      <c r="P117" s="12">
        <f t="shared" si="21"/>
        <v>-52500</v>
      </c>
    </row>
    <row r="118" spans="1:16" s="39" customFormat="1" x14ac:dyDescent="0.2">
      <c r="A118" s="35">
        <v>52000</v>
      </c>
      <c r="B118" s="19" t="str">
        <f t="shared" si="14"/>
        <v>5</v>
      </c>
      <c r="C118" s="19" t="str">
        <f t="shared" si="15"/>
        <v>52</v>
      </c>
      <c r="D118" s="36" t="str">
        <f t="shared" si="20"/>
        <v>520</v>
      </c>
      <c r="E118" s="37" t="s">
        <v>111</v>
      </c>
      <c r="F118" s="38">
        <v>1700000</v>
      </c>
      <c r="G118" s="38">
        <v>0</v>
      </c>
      <c r="H118" s="38">
        <v>1700000</v>
      </c>
      <c r="I118" s="38">
        <v>709862.68</v>
      </c>
      <c r="J118" s="11">
        <f t="shared" si="16"/>
        <v>0.41756628235294119</v>
      </c>
      <c r="K118" s="38">
        <v>709862.68</v>
      </c>
      <c r="L118" s="38">
        <v>0</v>
      </c>
      <c r="M118" s="38">
        <v>709862.68</v>
      </c>
      <c r="N118" s="11">
        <f t="shared" si="17"/>
        <v>1</v>
      </c>
      <c r="O118" s="38">
        <v>0</v>
      </c>
      <c r="P118" s="12">
        <f t="shared" si="21"/>
        <v>-990137.32</v>
      </c>
    </row>
    <row r="119" spans="1:16" s="39" customFormat="1" x14ac:dyDescent="0.2">
      <c r="A119" s="35">
        <v>53400</v>
      </c>
      <c r="B119" s="19" t="str">
        <f t="shared" si="14"/>
        <v>5</v>
      </c>
      <c r="C119" s="19" t="str">
        <f t="shared" si="15"/>
        <v>53</v>
      </c>
      <c r="D119" s="36" t="str">
        <f t="shared" si="20"/>
        <v>534</v>
      </c>
      <c r="E119" s="37" t="s">
        <v>112</v>
      </c>
      <c r="F119" s="38">
        <v>1030000</v>
      </c>
      <c r="G119" s="38">
        <v>0</v>
      </c>
      <c r="H119" s="38">
        <v>1030000</v>
      </c>
      <c r="I119" s="38">
        <v>0</v>
      </c>
      <c r="J119" s="11">
        <f t="shared" si="16"/>
        <v>0</v>
      </c>
      <c r="K119" s="38">
        <v>0</v>
      </c>
      <c r="L119" s="38">
        <v>0</v>
      </c>
      <c r="M119" s="38">
        <v>0</v>
      </c>
      <c r="N119" s="11" t="str">
        <f t="shared" si="17"/>
        <v xml:space="preserve"> </v>
      </c>
      <c r="O119" s="38">
        <v>0</v>
      </c>
      <c r="P119" s="12">
        <f t="shared" si="21"/>
        <v>-1030000</v>
      </c>
    </row>
    <row r="120" spans="1:16" s="39" customFormat="1" x14ac:dyDescent="0.2">
      <c r="A120" s="35">
        <v>54100</v>
      </c>
      <c r="B120" s="19" t="str">
        <f t="shared" si="14"/>
        <v>5</v>
      </c>
      <c r="C120" s="19" t="str">
        <f t="shared" si="15"/>
        <v>54</v>
      </c>
      <c r="D120" s="36" t="str">
        <f t="shared" si="20"/>
        <v>541</v>
      </c>
      <c r="E120" s="37" t="s">
        <v>113</v>
      </c>
      <c r="F120" s="38">
        <v>25000</v>
      </c>
      <c r="G120" s="38">
        <v>0</v>
      </c>
      <c r="H120" s="38">
        <v>25000</v>
      </c>
      <c r="I120" s="38">
        <v>6217.15</v>
      </c>
      <c r="J120" s="11">
        <f t="shared" si="16"/>
        <v>0.24868599999999999</v>
      </c>
      <c r="K120" s="38">
        <v>6217.15</v>
      </c>
      <c r="L120" s="38">
        <v>0</v>
      </c>
      <c r="M120" s="38">
        <v>6217.15</v>
      </c>
      <c r="N120" s="11">
        <f t="shared" si="17"/>
        <v>1</v>
      </c>
      <c r="O120" s="38">
        <v>0</v>
      </c>
      <c r="P120" s="12">
        <f t="shared" si="21"/>
        <v>-18782.849999999999</v>
      </c>
    </row>
    <row r="121" spans="1:16" s="39" customFormat="1" x14ac:dyDescent="0.2">
      <c r="A121" s="35">
        <v>54101</v>
      </c>
      <c r="B121" s="19" t="str">
        <f t="shared" ref="B121:B124" si="22">LEFT(A121,1)</f>
        <v>5</v>
      </c>
      <c r="C121" s="19" t="str">
        <f t="shared" ref="C121:C124" si="23">LEFT(A121,2)</f>
        <v>54</v>
      </c>
      <c r="D121" s="36" t="str">
        <f t="shared" ref="D121:D124" si="24">LEFT(A121,3)</f>
        <v>541</v>
      </c>
      <c r="E121" s="37" t="s">
        <v>114</v>
      </c>
      <c r="F121" s="38">
        <v>25000</v>
      </c>
      <c r="G121" s="38">
        <v>0</v>
      </c>
      <c r="H121" s="38">
        <v>25000</v>
      </c>
      <c r="I121" s="38">
        <v>4500</v>
      </c>
      <c r="J121" s="11">
        <f t="shared" si="16"/>
        <v>0.18</v>
      </c>
      <c r="K121" s="38">
        <v>4500</v>
      </c>
      <c r="L121" s="38">
        <v>0</v>
      </c>
      <c r="M121" s="38">
        <v>4500</v>
      </c>
      <c r="N121" s="11">
        <f t="shared" si="17"/>
        <v>1</v>
      </c>
      <c r="O121" s="38">
        <v>0</v>
      </c>
      <c r="P121" s="12">
        <f t="shared" si="21"/>
        <v>-20500</v>
      </c>
    </row>
    <row r="122" spans="1:16" s="39" customFormat="1" x14ac:dyDescent="0.2">
      <c r="A122" s="35">
        <v>55000</v>
      </c>
      <c r="B122" s="19" t="str">
        <f t="shared" si="22"/>
        <v>5</v>
      </c>
      <c r="C122" s="19" t="str">
        <f t="shared" si="23"/>
        <v>55</v>
      </c>
      <c r="D122" s="36" t="str">
        <f t="shared" si="24"/>
        <v>550</v>
      </c>
      <c r="E122" s="37" t="s">
        <v>115</v>
      </c>
      <c r="F122" s="38">
        <v>1500000</v>
      </c>
      <c r="G122" s="38">
        <v>0</v>
      </c>
      <c r="H122" s="38">
        <v>1500000</v>
      </c>
      <c r="I122" s="38">
        <v>1279539.54</v>
      </c>
      <c r="J122" s="11">
        <f t="shared" si="16"/>
        <v>0.85302635999999998</v>
      </c>
      <c r="K122" s="38">
        <v>0</v>
      </c>
      <c r="L122" s="38">
        <v>0</v>
      </c>
      <c r="M122" s="38">
        <v>0</v>
      </c>
      <c r="N122" s="11">
        <f t="shared" si="17"/>
        <v>0</v>
      </c>
      <c r="O122" s="38">
        <v>1279539.54</v>
      </c>
      <c r="P122" s="12">
        <f t="shared" si="21"/>
        <v>-220460.45999999996</v>
      </c>
    </row>
    <row r="123" spans="1:16" s="39" customFormat="1" x14ac:dyDescent="0.2">
      <c r="A123" s="35">
        <v>55400</v>
      </c>
      <c r="B123" s="19" t="str">
        <f t="shared" si="22"/>
        <v>5</v>
      </c>
      <c r="C123" s="19" t="str">
        <f t="shared" si="23"/>
        <v>55</v>
      </c>
      <c r="D123" s="36" t="str">
        <f t="shared" si="24"/>
        <v>554</v>
      </c>
      <c r="E123" s="37" t="s">
        <v>116</v>
      </c>
      <c r="F123" s="38">
        <v>85000</v>
      </c>
      <c r="G123" s="38">
        <v>0</v>
      </c>
      <c r="H123" s="38">
        <v>85000</v>
      </c>
      <c r="I123" s="38">
        <v>0</v>
      </c>
      <c r="J123" s="11">
        <f t="shared" si="16"/>
        <v>0</v>
      </c>
      <c r="K123" s="38">
        <v>0</v>
      </c>
      <c r="L123" s="38">
        <v>0</v>
      </c>
      <c r="M123" s="38">
        <v>0</v>
      </c>
      <c r="N123" s="11" t="str">
        <f t="shared" si="17"/>
        <v xml:space="preserve"> </v>
      </c>
      <c r="O123" s="38">
        <v>0</v>
      </c>
      <c r="P123" s="12">
        <f t="shared" si="21"/>
        <v>-85000</v>
      </c>
    </row>
    <row r="124" spans="1:16" s="39" customFormat="1" x14ac:dyDescent="0.2">
      <c r="A124" s="35">
        <v>55900</v>
      </c>
      <c r="B124" s="19" t="str">
        <f t="shared" si="22"/>
        <v>5</v>
      </c>
      <c r="C124" s="19" t="str">
        <f t="shared" si="23"/>
        <v>55</v>
      </c>
      <c r="D124" s="36" t="str">
        <f t="shared" si="24"/>
        <v>559</v>
      </c>
      <c r="E124" s="37" t="s">
        <v>117</v>
      </c>
      <c r="F124" s="38">
        <v>0</v>
      </c>
      <c r="G124" s="38">
        <v>0</v>
      </c>
      <c r="H124" s="38">
        <v>0</v>
      </c>
      <c r="I124" s="38">
        <v>17671.400000000001</v>
      </c>
      <c r="J124" s="11" t="str">
        <f t="shared" si="16"/>
        <v xml:space="preserve"> </v>
      </c>
      <c r="K124" s="38">
        <v>0</v>
      </c>
      <c r="L124" s="38">
        <v>0</v>
      </c>
      <c r="M124" s="38">
        <v>0</v>
      </c>
      <c r="N124" s="11">
        <f t="shared" si="17"/>
        <v>0</v>
      </c>
      <c r="O124" s="38">
        <v>17671.400000000001</v>
      </c>
      <c r="P124" s="12">
        <f t="shared" si="21"/>
        <v>17671.400000000001</v>
      </c>
    </row>
    <row r="125" spans="1:16" s="39" customFormat="1" x14ac:dyDescent="0.2">
      <c r="A125" s="35">
        <v>59901</v>
      </c>
      <c r="B125" s="19" t="str">
        <f t="shared" si="14"/>
        <v>5</v>
      </c>
      <c r="C125" s="19" t="str">
        <f t="shared" si="15"/>
        <v>59</v>
      </c>
      <c r="D125" s="36" t="str">
        <f t="shared" si="20"/>
        <v>599</v>
      </c>
      <c r="E125" s="37" t="s">
        <v>118</v>
      </c>
      <c r="F125" s="38">
        <v>280000</v>
      </c>
      <c r="G125" s="38">
        <v>0</v>
      </c>
      <c r="H125" s="38">
        <v>280000</v>
      </c>
      <c r="I125" s="38">
        <v>276862.5</v>
      </c>
      <c r="J125" s="11">
        <f t="shared" si="16"/>
        <v>0.9887946428571428</v>
      </c>
      <c r="K125" s="38">
        <v>0</v>
      </c>
      <c r="L125" s="38">
        <v>0</v>
      </c>
      <c r="M125" s="38">
        <v>0</v>
      </c>
      <c r="N125" s="11">
        <f t="shared" si="17"/>
        <v>0</v>
      </c>
      <c r="O125" s="38">
        <v>276862.5</v>
      </c>
      <c r="P125" s="12">
        <f t="shared" si="21"/>
        <v>-3137.5</v>
      </c>
    </row>
    <row r="126" spans="1:16" s="39" customFormat="1" x14ac:dyDescent="0.2">
      <c r="A126" s="40"/>
      <c r="B126" s="20"/>
      <c r="C126" s="20"/>
      <c r="D126" s="20"/>
      <c r="E126" s="13" t="s">
        <v>19</v>
      </c>
      <c r="F126" s="14">
        <f>SUM(F6:F125)</f>
        <v>319923101</v>
      </c>
      <c r="G126" s="14">
        <f>SUM(G6:G125)</f>
        <v>1859267.59</v>
      </c>
      <c r="H126" s="14">
        <f>SUM(H6:H125)</f>
        <v>321782368.58999997</v>
      </c>
      <c r="I126" s="14">
        <f>SUM(I6:I125)</f>
        <v>31426552.659999996</v>
      </c>
      <c r="J126" s="15">
        <f>I126/H126</f>
        <v>9.7663998178974934E-2</v>
      </c>
      <c r="K126" s="14">
        <f>SUM(K6:K125)</f>
        <v>18249570.879999992</v>
      </c>
      <c r="L126" s="14">
        <f>SUM(L6:L125)</f>
        <v>3848992.8999999994</v>
      </c>
      <c r="M126" s="14">
        <f>SUM(M6:M125)</f>
        <v>14400577.980000004</v>
      </c>
      <c r="N126" s="16">
        <f t="shared" ref="N126" si="25">IF(I126=0," ",M126/I126)</f>
        <v>0.45822964216909451</v>
      </c>
      <c r="O126" s="14">
        <f>SUM(O6:O125)</f>
        <v>17025974.68</v>
      </c>
      <c r="P126" s="14">
        <f>SUM(P6:P125)</f>
        <v>-290355815.93000007</v>
      </c>
    </row>
    <row r="127" spans="1:16" s="39" customFormat="1" x14ac:dyDescent="0.2">
      <c r="A127" s="40"/>
      <c r="B127" s="20"/>
      <c r="C127" s="20"/>
      <c r="D127" s="20"/>
      <c r="E127" s="41"/>
      <c r="F127" s="42"/>
      <c r="G127" s="42"/>
      <c r="H127" s="42"/>
      <c r="I127" s="42"/>
      <c r="J127" s="6"/>
      <c r="K127" s="42"/>
      <c r="L127" s="42"/>
      <c r="M127" s="42"/>
      <c r="N127" s="6"/>
      <c r="O127" s="42"/>
      <c r="P127" s="7"/>
    </row>
    <row r="128" spans="1:16" s="39" customFormat="1" x14ac:dyDescent="0.2">
      <c r="A128" s="35">
        <v>60301</v>
      </c>
      <c r="B128" s="19" t="str">
        <f t="shared" ref="B128:B143" si="26">LEFT(A128,1)</f>
        <v>6</v>
      </c>
      <c r="C128" s="19" t="str">
        <f t="shared" ref="C128:C143" si="27">LEFT(A128,2)</f>
        <v>60</v>
      </c>
      <c r="D128" s="36" t="str">
        <f t="shared" ref="D128" si="28">LEFT(A128,3)</f>
        <v>603</v>
      </c>
      <c r="E128" s="37" t="s">
        <v>119</v>
      </c>
      <c r="F128" s="38">
        <v>10415275</v>
      </c>
      <c r="G128" s="38">
        <v>0</v>
      </c>
      <c r="H128" s="38">
        <v>10415275</v>
      </c>
      <c r="I128" s="38">
        <v>0</v>
      </c>
      <c r="J128" s="11">
        <f t="shared" ref="J128:J140" si="29">IF(H128=0," ",I128/H128)</f>
        <v>0</v>
      </c>
      <c r="K128" s="38">
        <v>0</v>
      </c>
      <c r="L128" s="38">
        <v>0</v>
      </c>
      <c r="M128" s="38">
        <v>0</v>
      </c>
      <c r="N128" s="11" t="str">
        <f t="shared" ref="N128:N151" si="30">IF(I128=0," ",M128/I128)</f>
        <v xml:space="preserve"> </v>
      </c>
      <c r="O128" s="38">
        <v>0</v>
      </c>
      <c r="P128" s="12">
        <f t="shared" ref="P128:P150" si="31">I128-H128</f>
        <v>-10415275</v>
      </c>
    </row>
    <row r="129" spans="1:16" s="39" customFormat="1" x14ac:dyDescent="0.2">
      <c r="A129" s="35">
        <v>72001</v>
      </c>
      <c r="B129" s="19" t="str">
        <f t="shared" ref="B129:B135" si="32">LEFT(A129,1)</f>
        <v>7</v>
      </c>
      <c r="C129" s="19" t="str">
        <f t="shared" ref="C129:C135" si="33">LEFT(A129,2)</f>
        <v>72</v>
      </c>
      <c r="D129" s="36" t="str">
        <f t="shared" ref="D129:D135" si="34">LEFT(A129,3)</f>
        <v>720</v>
      </c>
      <c r="E129" s="37" t="s">
        <v>120</v>
      </c>
      <c r="F129" s="38">
        <v>1180388</v>
      </c>
      <c r="G129" s="38">
        <v>0</v>
      </c>
      <c r="H129" s="38">
        <v>1180388</v>
      </c>
      <c r="I129" s="38">
        <v>1414834.55</v>
      </c>
      <c r="J129" s="11">
        <f t="shared" si="29"/>
        <v>1.1986182085890402</v>
      </c>
      <c r="K129" s="38">
        <v>1414834.55</v>
      </c>
      <c r="L129" s="38">
        <v>0</v>
      </c>
      <c r="M129" s="38">
        <v>1414834.55</v>
      </c>
      <c r="N129" s="11">
        <f t="shared" si="30"/>
        <v>1</v>
      </c>
      <c r="O129" s="38">
        <v>0</v>
      </c>
      <c r="P129" s="12">
        <f t="shared" si="31"/>
        <v>234446.55000000005</v>
      </c>
    </row>
    <row r="130" spans="1:16" s="39" customFormat="1" x14ac:dyDescent="0.2">
      <c r="A130" s="35">
        <v>72002</v>
      </c>
      <c r="B130" s="19" t="str">
        <f t="shared" si="32"/>
        <v>7</v>
      </c>
      <c r="C130" s="19" t="str">
        <f t="shared" si="33"/>
        <v>72</v>
      </c>
      <c r="D130" s="36" t="str">
        <f t="shared" si="34"/>
        <v>720</v>
      </c>
      <c r="E130" s="37" t="s">
        <v>163</v>
      </c>
      <c r="F130" s="38">
        <v>0</v>
      </c>
      <c r="G130" s="38">
        <v>0</v>
      </c>
      <c r="H130" s="38">
        <v>0</v>
      </c>
      <c r="I130" s="38">
        <v>0</v>
      </c>
      <c r="J130" s="11" t="str">
        <f t="shared" si="29"/>
        <v xml:space="preserve"> </v>
      </c>
      <c r="K130" s="38">
        <v>0</v>
      </c>
      <c r="L130" s="38">
        <v>0</v>
      </c>
      <c r="M130" s="38">
        <v>0</v>
      </c>
      <c r="N130" s="11" t="str">
        <f t="shared" si="30"/>
        <v xml:space="preserve"> </v>
      </c>
      <c r="O130" s="38">
        <v>0</v>
      </c>
      <c r="P130" s="12">
        <f t="shared" si="31"/>
        <v>0</v>
      </c>
    </row>
    <row r="131" spans="1:16" s="39" customFormat="1" x14ac:dyDescent="0.2">
      <c r="A131" s="35">
        <v>72003</v>
      </c>
      <c r="B131" s="19" t="str">
        <f t="shared" si="32"/>
        <v>7</v>
      </c>
      <c r="C131" s="19" t="str">
        <f t="shared" si="33"/>
        <v>72</v>
      </c>
      <c r="D131" s="36" t="str">
        <f t="shared" si="34"/>
        <v>720</v>
      </c>
      <c r="E131" s="37" t="s">
        <v>121</v>
      </c>
      <c r="F131" s="38">
        <v>8594421</v>
      </c>
      <c r="G131" s="38">
        <v>0</v>
      </c>
      <c r="H131" s="38">
        <v>8594421</v>
      </c>
      <c r="I131" s="38">
        <v>0</v>
      </c>
      <c r="J131" s="11">
        <f t="shared" si="29"/>
        <v>0</v>
      </c>
      <c r="K131" s="38">
        <v>0</v>
      </c>
      <c r="L131" s="38">
        <v>0</v>
      </c>
      <c r="M131" s="38">
        <v>0</v>
      </c>
      <c r="N131" s="11" t="str">
        <f t="shared" si="30"/>
        <v xml:space="preserve"> </v>
      </c>
      <c r="O131" s="38">
        <v>0</v>
      </c>
      <c r="P131" s="12">
        <f t="shared" si="31"/>
        <v>-8594421</v>
      </c>
    </row>
    <row r="132" spans="1:16" s="39" customFormat="1" x14ac:dyDescent="0.2">
      <c r="A132" s="35">
        <v>72008</v>
      </c>
      <c r="B132" s="19" t="str">
        <f t="shared" si="32"/>
        <v>7</v>
      </c>
      <c r="C132" s="19" t="str">
        <f t="shared" si="33"/>
        <v>72</v>
      </c>
      <c r="D132" s="36" t="str">
        <f t="shared" si="34"/>
        <v>720</v>
      </c>
      <c r="E132" s="37" t="s">
        <v>155</v>
      </c>
      <c r="F132" s="38">
        <v>0</v>
      </c>
      <c r="G132" s="38">
        <v>0</v>
      </c>
      <c r="H132" s="38">
        <v>0</v>
      </c>
      <c r="I132" s="38">
        <v>0</v>
      </c>
      <c r="J132" s="11" t="str">
        <f t="shared" si="29"/>
        <v xml:space="preserve"> </v>
      </c>
      <c r="K132" s="38">
        <v>0</v>
      </c>
      <c r="L132" s="38">
        <v>0</v>
      </c>
      <c r="M132" s="38">
        <v>0</v>
      </c>
      <c r="N132" s="11" t="str">
        <f t="shared" si="30"/>
        <v xml:space="preserve"> </v>
      </c>
      <c r="O132" s="38">
        <v>0</v>
      </c>
      <c r="P132" s="12">
        <f t="shared" si="31"/>
        <v>0</v>
      </c>
    </row>
    <row r="133" spans="1:16" s="39" customFormat="1" x14ac:dyDescent="0.2">
      <c r="A133" s="35">
        <v>72009</v>
      </c>
      <c r="B133" s="19" t="str">
        <f t="shared" si="32"/>
        <v>7</v>
      </c>
      <c r="C133" s="19" t="str">
        <f t="shared" si="33"/>
        <v>72</v>
      </c>
      <c r="D133" s="36" t="str">
        <f t="shared" si="34"/>
        <v>720</v>
      </c>
      <c r="E133" s="37" t="s">
        <v>156</v>
      </c>
      <c r="F133" s="38">
        <v>0</v>
      </c>
      <c r="G133" s="38">
        <v>140000</v>
      </c>
      <c r="H133" s="38">
        <v>140000</v>
      </c>
      <c r="I133" s="38">
        <v>0</v>
      </c>
      <c r="J133" s="11">
        <f t="shared" si="29"/>
        <v>0</v>
      </c>
      <c r="K133" s="38">
        <v>0</v>
      </c>
      <c r="L133" s="38">
        <v>0</v>
      </c>
      <c r="M133" s="38">
        <v>0</v>
      </c>
      <c r="N133" s="11" t="str">
        <f t="shared" si="30"/>
        <v xml:space="preserve"> </v>
      </c>
      <c r="O133" s="38">
        <v>0</v>
      </c>
      <c r="P133" s="12">
        <f t="shared" si="31"/>
        <v>-140000</v>
      </c>
    </row>
    <row r="134" spans="1:16" s="39" customFormat="1" x14ac:dyDescent="0.2">
      <c r="A134" s="35">
        <v>75020</v>
      </c>
      <c r="B134" s="19" t="str">
        <f t="shared" si="32"/>
        <v>7</v>
      </c>
      <c r="C134" s="19" t="str">
        <f t="shared" si="33"/>
        <v>75</v>
      </c>
      <c r="D134" s="36" t="str">
        <f t="shared" si="34"/>
        <v>750</v>
      </c>
      <c r="E134" s="37" t="s">
        <v>157</v>
      </c>
      <c r="F134" s="38">
        <v>817815</v>
      </c>
      <c r="G134" s="38">
        <v>0</v>
      </c>
      <c r="H134" s="38">
        <v>817815</v>
      </c>
      <c r="I134" s="38">
        <v>0</v>
      </c>
      <c r="J134" s="11">
        <f t="shared" si="29"/>
        <v>0</v>
      </c>
      <c r="K134" s="38">
        <v>0</v>
      </c>
      <c r="L134" s="38">
        <v>0</v>
      </c>
      <c r="M134" s="38">
        <v>0</v>
      </c>
      <c r="N134" s="11" t="str">
        <f t="shared" si="30"/>
        <v xml:space="preserve"> </v>
      </c>
      <c r="O134" s="38">
        <v>0</v>
      </c>
      <c r="P134" s="12">
        <f t="shared" si="31"/>
        <v>-817815</v>
      </c>
    </row>
    <row r="135" spans="1:16" s="39" customFormat="1" x14ac:dyDescent="0.2">
      <c r="A135" s="35">
        <v>75082</v>
      </c>
      <c r="B135" s="19" t="str">
        <f t="shared" si="32"/>
        <v>7</v>
      </c>
      <c r="C135" s="19" t="str">
        <f t="shared" si="33"/>
        <v>75</v>
      </c>
      <c r="D135" s="36" t="str">
        <f t="shared" si="34"/>
        <v>750</v>
      </c>
      <c r="E135" s="37" t="s">
        <v>122</v>
      </c>
      <c r="F135" s="38">
        <v>2452903</v>
      </c>
      <c r="G135" s="38">
        <v>0</v>
      </c>
      <c r="H135" s="38">
        <v>2452903</v>
      </c>
      <c r="I135" s="38">
        <v>0</v>
      </c>
      <c r="J135" s="11">
        <f t="shared" si="29"/>
        <v>0</v>
      </c>
      <c r="K135" s="38">
        <v>0</v>
      </c>
      <c r="L135" s="38">
        <v>0</v>
      </c>
      <c r="M135" s="38">
        <v>0</v>
      </c>
      <c r="N135" s="11" t="str">
        <f t="shared" si="30"/>
        <v xml:space="preserve"> </v>
      </c>
      <c r="O135" s="38">
        <v>0</v>
      </c>
      <c r="P135" s="12">
        <f t="shared" si="31"/>
        <v>-2452903</v>
      </c>
    </row>
    <row r="136" spans="1:16" s="39" customFormat="1" x14ac:dyDescent="0.2">
      <c r="A136" s="35">
        <v>75084</v>
      </c>
      <c r="B136" s="19" t="str">
        <f t="shared" ref="B136:B137" si="35">LEFT(A136,1)</f>
        <v>7</v>
      </c>
      <c r="C136" s="19" t="str">
        <f t="shared" ref="C136:C137" si="36">LEFT(A136,2)</f>
        <v>75</v>
      </c>
      <c r="D136" s="19" t="str">
        <f t="shared" ref="D136:D137" si="37">LEFT(A136,3)</f>
        <v>750</v>
      </c>
      <c r="E136" s="37" t="s">
        <v>123</v>
      </c>
      <c r="F136" s="38">
        <v>905000</v>
      </c>
      <c r="G136" s="38">
        <v>0</v>
      </c>
      <c r="H136" s="38">
        <v>905000</v>
      </c>
      <c r="I136" s="38">
        <v>904201.19</v>
      </c>
      <c r="J136" s="11">
        <f t="shared" si="29"/>
        <v>0.99911733701657457</v>
      </c>
      <c r="K136" s="38">
        <v>904201.19</v>
      </c>
      <c r="L136" s="38">
        <v>0</v>
      </c>
      <c r="M136" s="38">
        <v>904201.19</v>
      </c>
      <c r="N136" s="11">
        <f t="shared" si="30"/>
        <v>1</v>
      </c>
      <c r="O136" s="38">
        <v>0</v>
      </c>
      <c r="P136" s="12">
        <f t="shared" si="31"/>
        <v>-798.81000000005588</v>
      </c>
    </row>
    <row r="137" spans="1:16" s="39" customFormat="1" x14ac:dyDescent="0.2">
      <c r="A137" s="35">
        <v>75085</v>
      </c>
      <c r="B137" s="19" t="str">
        <f t="shared" si="35"/>
        <v>7</v>
      </c>
      <c r="C137" s="19" t="str">
        <f t="shared" si="36"/>
        <v>75</v>
      </c>
      <c r="D137" s="19" t="str">
        <f t="shared" si="37"/>
        <v>750</v>
      </c>
      <c r="E137" s="37" t="s">
        <v>158</v>
      </c>
      <c r="F137" s="38">
        <v>0</v>
      </c>
      <c r="G137" s="38">
        <v>0</v>
      </c>
      <c r="H137" s="38">
        <v>0</v>
      </c>
      <c r="I137" s="38">
        <v>0</v>
      </c>
      <c r="J137" s="11" t="str">
        <f t="shared" si="29"/>
        <v xml:space="preserve"> </v>
      </c>
      <c r="K137" s="38">
        <v>0</v>
      </c>
      <c r="L137" s="38">
        <v>0</v>
      </c>
      <c r="M137" s="38">
        <v>0</v>
      </c>
      <c r="N137" s="11" t="str">
        <f t="shared" si="30"/>
        <v xml:space="preserve"> </v>
      </c>
      <c r="O137" s="38">
        <v>0</v>
      </c>
      <c r="P137" s="12">
        <f t="shared" si="31"/>
        <v>0</v>
      </c>
    </row>
    <row r="138" spans="1:16" s="39" customFormat="1" x14ac:dyDescent="0.2">
      <c r="A138" s="35">
        <v>75086</v>
      </c>
      <c r="B138" s="19" t="str">
        <f t="shared" ref="B138:B140" si="38">LEFT(A138,1)</f>
        <v>7</v>
      </c>
      <c r="C138" s="19" t="str">
        <f t="shared" ref="C138:C140" si="39">LEFT(A138,2)</f>
        <v>75</v>
      </c>
      <c r="D138" s="19" t="str">
        <f t="shared" ref="D138:D140" si="40">LEFT(A138,3)</f>
        <v>750</v>
      </c>
      <c r="E138" s="37" t="s">
        <v>124</v>
      </c>
      <c r="F138" s="38">
        <v>717252</v>
      </c>
      <c r="G138" s="38">
        <v>0</v>
      </c>
      <c r="H138" s="38">
        <v>717252</v>
      </c>
      <c r="I138" s="38">
        <v>356081.8</v>
      </c>
      <c r="J138" s="11">
        <f t="shared" si="29"/>
        <v>0.49645285060201993</v>
      </c>
      <c r="K138" s="38">
        <v>356081.8</v>
      </c>
      <c r="L138" s="38">
        <v>0</v>
      </c>
      <c r="M138" s="38">
        <v>356081.8</v>
      </c>
      <c r="N138" s="11">
        <f t="shared" si="30"/>
        <v>1</v>
      </c>
      <c r="O138" s="38">
        <v>0</v>
      </c>
      <c r="P138" s="12">
        <f t="shared" si="31"/>
        <v>-361170.2</v>
      </c>
    </row>
    <row r="139" spans="1:16" s="39" customFormat="1" x14ac:dyDescent="0.2">
      <c r="A139" s="35">
        <v>77000</v>
      </c>
      <c r="B139" s="19" t="str">
        <f t="shared" si="38"/>
        <v>7</v>
      </c>
      <c r="C139" s="19" t="str">
        <f t="shared" si="39"/>
        <v>77</v>
      </c>
      <c r="D139" s="19" t="str">
        <f t="shared" si="40"/>
        <v>770</v>
      </c>
      <c r="E139" s="37" t="s">
        <v>125</v>
      </c>
      <c r="F139" s="38">
        <v>40000</v>
      </c>
      <c r="G139" s="38">
        <v>0</v>
      </c>
      <c r="H139" s="38">
        <v>40000</v>
      </c>
      <c r="I139" s="38">
        <v>0</v>
      </c>
      <c r="J139" s="11">
        <f t="shared" si="29"/>
        <v>0</v>
      </c>
      <c r="K139" s="38">
        <v>0</v>
      </c>
      <c r="L139" s="38">
        <v>0</v>
      </c>
      <c r="M139" s="38">
        <v>0</v>
      </c>
      <c r="N139" s="11" t="str">
        <f t="shared" si="30"/>
        <v xml:space="preserve"> </v>
      </c>
      <c r="O139" s="38">
        <v>0</v>
      </c>
      <c r="P139" s="12">
        <f t="shared" si="31"/>
        <v>-40000</v>
      </c>
    </row>
    <row r="140" spans="1:16" s="39" customFormat="1" x14ac:dyDescent="0.2">
      <c r="A140" s="35">
        <v>79703</v>
      </c>
      <c r="B140" s="19" t="str">
        <f t="shared" si="38"/>
        <v>7</v>
      </c>
      <c r="C140" s="19" t="str">
        <f t="shared" si="39"/>
        <v>79</v>
      </c>
      <c r="D140" s="19" t="str">
        <f t="shared" si="40"/>
        <v>797</v>
      </c>
      <c r="E140" s="37" t="s">
        <v>108</v>
      </c>
      <c r="F140" s="38">
        <v>543207</v>
      </c>
      <c r="G140" s="38">
        <v>0</v>
      </c>
      <c r="H140" s="38">
        <v>543207</v>
      </c>
      <c r="I140" s="38">
        <v>0</v>
      </c>
      <c r="J140" s="11">
        <f t="shared" si="29"/>
        <v>0</v>
      </c>
      <c r="K140" s="38">
        <v>0</v>
      </c>
      <c r="L140" s="38">
        <v>0</v>
      </c>
      <c r="M140" s="38">
        <v>0</v>
      </c>
      <c r="N140" s="11" t="str">
        <f t="shared" si="30"/>
        <v xml:space="preserve"> </v>
      </c>
      <c r="O140" s="38">
        <v>0</v>
      </c>
      <c r="P140" s="12">
        <f t="shared" si="31"/>
        <v>-543207</v>
      </c>
    </row>
    <row r="141" spans="1:16" s="43" customFormat="1" x14ac:dyDescent="0.2">
      <c r="A141" s="17"/>
      <c r="B141" s="17"/>
      <c r="C141" s="17"/>
      <c r="D141" s="17"/>
      <c r="E141" s="13" t="s">
        <v>20</v>
      </c>
      <c r="F141" s="14">
        <f>SUBTOTAL(9,F128:F140)</f>
        <v>25666261</v>
      </c>
      <c r="G141" s="14">
        <f>SUBTOTAL(9,G128:G140)</f>
        <v>140000</v>
      </c>
      <c r="H141" s="14">
        <f>SUBTOTAL(9,H128:H140)</f>
        <v>25806261</v>
      </c>
      <c r="I141" s="14">
        <f>SUBTOTAL(9,I128:I140)</f>
        <v>2675117.54</v>
      </c>
      <c r="J141" s="15">
        <f t="shared" ref="J141" si="41">I141/H141</f>
        <v>0.10366157034527397</v>
      </c>
      <c r="K141" s="14">
        <f>SUBTOTAL(9,K128:K140)</f>
        <v>2675117.54</v>
      </c>
      <c r="L141" s="14">
        <f>SUBTOTAL(9,L128:L140)</f>
        <v>0</v>
      </c>
      <c r="M141" s="14">
        <f>SUBTOTAL(9,M128:M140)</f>
        <v>2675117.54</v>
      </c>
      <c r="N141" s="15">
        <f t="shared" si="30"/>
        <v>1</v>
      </c>
      <c r="O141" s="14">
        <f>SUBTOTAL(9,O128:O140)</f>
        <v>0</v>
      </c>
      <c r="P141" s="14">
        <f>SUBTOTAL(9,P128:P140)</f>
        <v>-23131143.459999997</v>
      </c>
    </row>
    <row r="142" spans="1:16" s="39" customFormat="1" x14ac:dyDescent="0.2">
      <c r="A142" s="40"/>
      <c r="B142" s="20"/>
      <c r="C142" s="20"/>
      <c r="D142" s="20"/>
      <c r="E142" s="41"/>
      <c r="F142" s="42"/>
      <c r="G142" s="42"/>
      <c r="H142" s="42"/>
      <c r="I142" s="42"/>
      <c r="J142" s="6"/>
      <c r="K142" s="42"/>
      <c r="L142" s="42"/>
      <c r="M142" s="42"/>
      <c r="N142" s="6"/>
      <c r="O142" s="42"/>
      <c r="P142" s="7"/>
    </row>
    <row r="143" spans="1:16" s="39" customFormat="1" x14ac:dyDescent="0.2">
      <c r="A143" s="35">
        <v>82091</v>
      </c>
      <c r="B143" s="19" t="str">
        <f t="shared" si="26"/>
        <v>8</v>
      </c>
      <c r="C143" s="19" t="str">
        <f t="shared" si="27"/>
        <v>82</v>
      </c>
      <c r="D143" s="19" t="str">
        <f t="shared" ref="D143" si="42">LEFT(A143,3)</f>
        <v>820</v>
      </c>
      <c r="E143" s="37" t="s">
        <v>159</v>
      </c>
      <c r="F143" s="38">
        <v>100000</v>
      </c>
      <c r="G143" s="38">
        <v>0</v>
      </c>
      <c r="H143" s="38">
        <v>100000</v>
      </c>
      <c r="I143" s="38">
        <v>0</v>
      </c>
      <c r="J143" s="11">
        <f t="shared" ref="J143:J150" si="43">IF(H143=0," ",I143/H143)</f>
        <v>0</v>
      </c>
      <c r="K143" s="38">
        <v>0</v>
      </c>
      <c r="L143" s="38">
        <v>0</v>
      </c>
      <c r="M143" s="38">
        <v>0</v>
      </c>
      <c r="N143" s="11" t="str">
        <f t="shared" si="30"/>
        <v xml:space="preserve"> </v>
      </c>
      <c r="O143" s="38">
        <v>0</v>
      </c>
      <c r="P143" s="12">
        <f t="shared" si="31"/>
        <v>-100000</v>
      </c>
    </row>
    <row r="144" spans="1:16" s="39" customFormat="1" x14ac:dyDescent="0.2">
      <c r="A144" s="35">
        <v>83000</v>
      </c>
      <c r="B144" s="19" t="str">
        <f t="shared" ref="B144:B150" si="44">LEFT(A144,1)</f>
        <v>8</v>
      </c>
      <c r="C144" s="19" t="str">
        <f t="shared" ref="C144:C150" si="45">LEFT(A144,2)</f>
        <v>83</v>
      </c>
      <c r="D144" s="19" t="str">
        <f t="shared" ref="D144:D150" si="46">LEFT(A144,3)</f>
        <v>830</v>
      </c>
      <c r="E144" s="37" t="s">
        <v>126</v>
      </c>
      <c r="F144" s="38">
        <v>47500</v>
      </c>
      <c r="G144" s="38">
        <v>0</v>
      </c>
      <c r="H144" s="38">
        <v>47500</v>
      </c>
      <c r="I144" s="38">
        <v>0</v>
      </c>
      <c r="J144" s="11">
        <f t="shared" si="43"/>
        <v>0</v>
      </c>
      <c r="K144" s="38">
        <v>0</v>
      </c>
      <c r="L144" s="38">
        <v>0</v>
      </c>
      <c r="M144" s="38">
        <v>0</v>
      </c>
      <c r="N144" s="11" t="str">
        <f t="shared" si="30"/>
        <v xml:space="preserve"> </v>
      </c>
      <c r="O144" s="38">
        <v>0</v>
      </c>
      <c r="P144" s="12">
        <f t="shared" si="31"/>
        <v>-47500</v>
      </c>
    </row>
    <row r="145" spans="1:16" s="39" customFormat="1" x14ac:dyDescent="0.2">
      <c r="A145" s="35">
        <v>83001</v>
      </c>
      <c r="B145" s="19" t="str">
        <f t="shared" si="44"/>
        <v>8</v>
      </c>
      <c r="C145" s="19" t="str">
        <f t="shared" si="45"/>
        <v>83</v>
      </c>
      <c r="D145" s="19" t="str">
        <f t="shared" si="46"/>
        <v>830</v>
      </c>
      <c r="E145" s="37" t="s">
        <v>127</v>
      </c>
      <c r="F145" s="38">
        <v>170000</v>
      </c>
      <c r="G145" s="38">
        <v>0</v>
      </c>
      <c r="H145" s="38">
        <v>170000</v>
      </c>
      <c r="I145" s="38">
        <v>9264.02</v>
      </c>
      <c r="J145" s="11">
        <f t="shared" si="43"/>
        <v>5.4494235294117649E-2</v>
      </c>
      <c r="K145" s="38">
        <v>9264.02</v>
      </c>
      <c r="L145" s="38">
        <v>0</v>
      </c>
      <c r="M145" s="38">
        <v>9264.02</v>
      </c>
      <c r="N145" s="11">
        <f t="shared" si="30"/>
        <v>1</v>
      </c>
      <c r="O145" s="38">
        <v>0</v>
      </c>
      <c r="P145" s="12">
        <f t="shared" si="31"/>
        <v>-160735.98000000001</v>
      </c>
    </row>
    <row r="146" spans="1:16" s="39" customFormat="1" x14ac:dyDescent="0.2">
      <c r="A146" s="35">
        <v>83100</v>
      </c>
      <c r="B146" s="19" t="str">
        <f t="shared" si="44"/>
        <v>8</v>
      </c>
      <c r="C146" s="19" t="str">
        <f t="shared" si="45"/>
        <v>83</v>
      </c>
      <c r="D146" s="19" t="str">
        <f t="shared" si="46"/>
        <v>831</v>
      </c>
      <c r="E146" s="37" t="s">
        <v>128</v>
      </c>
      <c r="F146" s="38">
        <v>445000</v>
      </c>
      <c r="G146" s="38">
        <v>0</v>
      </c>
      <c r="H146" s="38">
        <v>445000</v>
      </c>
      <c r="I146" s="38">
        <v>5057</v>
      </c>
      <c r="J146" s="11">
        <f t="shared" si="43"/>
        <v>1.1364044943820225E-2</v>
      </c>
      <c r="K146" s="38">
        <v>0</v>
      </c>
      <c r="L146" s="38">
        <v>0</v>
      </c>
      <c r="M146" s="38">
        <v>0</v>
      </c>
      <c r="N146" s="11">
        <f t="shared" si="30"/>
        <v>0</v>
      </c>
      <c r="O146" s="38">
        <v>5057</v>
      </c>
      <c r="P146" s="12">
        <f t="shared" si="31"/>
        <v>-439943</v>
      </c>
    </row>
    <row r="147" spans="1:16" s="39" customFormat="1" x14ac:dyDescent="0.2">
      <c r="A147" s="35">
        <v>83101</v>
      </c>
      <c r="B147" s="19" t="str">
        <f t="shared" si="44"/>
        <v>8</v>
      </c>
      <c r="C147" s="19" t="str">
        <f t="shared" si="45"/>
        <v>83</v>
      </c>
      <c r="D147" s="19" t="str">
        <f t="shared" si="46"/>
        <v>831</v>
      </c>
      <c r="E147" s="37" t="s">
        <v>129</v>
      </c>
      <c r="F147" s="38">
        <v>400000</v>
      </c>
      <c r="G147" s="38">
        <v>0</v>
      </c>
      <c r="H147" s="38">
        <v>400000</v>
      </c>
      <c r="I147" s="38">
        <v>9327.07</v>
      </c>
      <c r="J147" s="11">
        <f t="shared" si="43"/>
        <v>2.3317675E-2</v>
      </c>
      <c r="K147" s="38">
        <v>9327.07</v>
      </c>
      <c r="L147" s="38">
        <v>0</v>
      </c>
      <c r="M147" s="38">
        <v>9327.07</v>
      </c>
      <c r="N147" s="11">
        <f t="shared" si="30"/>
        <v>1</v>
      </c>
      <c r="O147" s="38">
        <v>0</v>
      </c>
      <c r="P147" s="12">
        <f t="shared" si="31"/>
        <v>-390672.93</v>
      </c>
    </row>
    <row r="148" spans="1:16" s="39" customFormat="1" x14ac:dyDescent="0.2">
      <c r="A148" s="35">
        <v>87000</v>
      </c>
      <c r="B148" s="19" t="str">
        <f t="shared" si="44"/>
        <v>8</v>
      </c>
      <c r="C148" s="19" t="str">
        <f t="shared" si="45"/>
        <v>87</v>
      </c>
      <c r="D148" s="19" t="str">
        <f t="shared" si="46"/>
        <v>870</v>
      </c>
      <c r="E148" s="37" t="s">
        <v>130</v>
      </c>
      <c r="F148" s="38">
        <v>0</v>
      </c>
      <c r="G148" s="38">
        <v>1432612.35</v>
      </c>
      <c r="H148" s="38">
        <v>1432612.35</v>
      </c>
      <c r="I148" s="38">
        <v>0</v>
      </c>
      <c r="J148" s="11">
        <f t="shared" si="43"/>
        <v>0</v>
      </c>
      <c r="K148" s="38">
        <v>0</v>
      </c>
      <c r="L148" s="38">
        <v>0</v>
      </c>
      <c r="M148" s="38">
        <v>0</v>
      </c>
      <c r="N148" s="11" t="str">
        <f t="shared" si="30"/>
        <v xml:space="preserve"> </v>
      </c>
      <c r="O148" s="38">
        <v>0</v>
      </c>
      <c r="P148" s="12">
        <f t="shared" si="31"/>
        <v>-1432612.35</v>
      </c>
    </row>
    <row r="149" spans="1:16" s="39" customFormat="1" x14ac:dyDescent="0.2">
      <c r="A149" s="35">
        <v>87010</v>
      </c>
      <c r="B149" s="19" t="str">
        <f t="shared" si="44"/>
        <v>8</v>
      </c>
      <c r="C149" s="19" t="str">
        <f t="shared" si="45"/>
        <v>87</v>
      </c>
      <c r="D149" s="19" t="str">
        <f t="shared" si="46"/>
        <v>870</v>
      </c>
      <c r="E149" s="37" t="s">
        <v>131</v>
      </c>
      <c r="F149" s="38">
        <v>0</v>
      </c>
      <c r="G149" s="38">
        <v>14812101.210000001</v>
      </c>
      <c r="H149" s="38">
        <v>14812101.210000001</v>
      </c>
      <c r="I149" s="38">
        <v>0</v>
      </c>
      <c r="J149" s="11">
        <f t="shared" si="43"/>
        <v>0</v>
      </c>
      <c r="K149" s="38">
        <v>0</v>
      </c>
      <c r="L149" s="38">
        <v>0</v>
      </c>
      <c r="M149" s="38">
        <v>0</v>
      </c>
      <c r="N149" s="11" t="str">
        <f t="shared" si="30"/>
        <v xml:space="preserve"> </v>
      </c>
      <c r="O149" s="38">
        <v>0</v>
      </c>
      <c r="P149" s="12">
        <f t="shared" si="31"/>
        <v>-14812101.210000001</v>
      </c>
    </row>
    <row r="150" spans="1:16" s="39" customFormat="1" x14ac:dyDescent="0.2">
      <c r="A150" s="35">
        <v>91300</v>
      </c>
      <c r="B150" s="19" t="str">
        <f t="shared" si="44"/>
        <v>9</v>
      </c>
      <c r="C150" s="19" t="str">
        <f t="shared" si="45"/>
        <v>91</v>
      </c>
      <c r="D150" s="19" t="str">
        <f t="shared" si="46"/>
        <v>913</v>
      </c>
      <c r="E150" s="37" t="s">
        <v>132</v>
      </c>
      <c r="F150" s="38">
        <v>14700000</v>
      </c>
      <c r="G150" s="38">
        <v>0</v>
      </c>
      <c r="H150" s="38">
        <v>14700000</v>
      </c>
      <c r="I150" s="38">
        <v>0</v>
      </c>
      <c r="J150" s="11">
        <f t="shared" si="43"/>
        <v>0</v>
      </c>
      <c r="K150" s="38">
        <v>0</v>
      </c>
      <c r="L150" s="38">
        <v>0</v>
      </c>
      <c r="M150" s="38">
        <v>0</v>
      </c>
      <c r="N150" s="11" t="str">
        <f t="shared" si="30"/>
        <v xml:space="preserve"> </v>
      </c>
      <c r="O150" s="38">
        <v>0</v>
      </c>
      <c r="P150" s="12">
        <f t="shared" si="31"/>
        <v>-14700000</v>
      </c>
    </row>
    <row r="151" spans="1:16" s="5" customFormat="1" x14ac:dyDescent="0.2">
      <c r="A151" s="17"/>
      <c r="B151" s="17"/>
      <c r="C151" s="17"/>
      <c r="D151" s="17"/>
      <c r="E151" s="13" t="s">
        <v>21</v>
      </c>
      <c r="F151" s="14">
        <f>SUBTOTAL(9,F143:F150)</f>
        <v>15862500</v>
      </c>
      <c r="G151" s="14">
        <f>SUBTOTAL(9,G143:G150)</f>
        <v>16244713.560000001</v>
      </c>
      <c r="H151" s="14">
        <f>SUBTOTAL(9,H143:H150)</f>
        <v>32107213.560000002</v>
      </c>
      <c r="I151" s="14">
        <f>SUBTOTAL(9,I143:I150)</f>
        <v>23648.09</v>
      </c>
      <c r="J151" s="15">
        <f t="shared" ref="J151" si="47">I151/H151</f>
        <v>7.3653510778217768E-4</v>
      </c>
      <c r="K151" s="14">
        <f>SUBTOTAL(9,K143:K150)</f>
        <v>18591.09</v>
      </c>
      <c r="L151" s="14">
        <f>SUBTOTAL(9,L143:L150)</f>
        <v>0</v>
      </c>
      <c r="M151" s="14">
        <f>SUBTOTAL(9,M143:M150)</f>
        <v>18591.09</v>
      </c>
      <c r="N151" s="15">
        <f t="shared" si="30"/>
        <v>0.78615609125303565</v>
      </c>
      <c r="O151" s="14">
        <f>SUBTOTAL(9,O143:O150)</f>
        <v>5057</v>
      </c>
      <c r="P151" s="14">
        <f>SUBTOTAL(9,P143:P150)</f>
        <v>-32083565.469999999</v>
      </c>
    </row>
    <row r="153" spans="1:16" s="5" customFormat="1" x14ac:dyDescent="0.2">
      <c r="A153" s="21"/>
      <c r="B153" s="21"/>
      <c r="C153" s="21"/>
      <c r="D153" s="21"/>
      <c r="E153" s="22" t="s">
        <v>22</v>
      </c>
      <c r="F153" s="14">
        <f>F151+F141+F126</f>
        <v>361451862</v>
      </c>
      <c r="G153" s="14">
        <f>G151+G141+G126</f>
        <v>18243981.150000002</v>
      </c>
      <c r="H153" s="14">
        <f>H151+H141+H126</f>
        <v>379695843.14999998</v>
      </c>
      <c r="I153" s="14">
        <f>I151+I141+I126</f>
        <v>34125318.289999999</v>
      </c>
      <c r="J153" s="15">
        <f t="shared" ref="J153" si="48">I153/H153</f>
        <v>8.9875406606752584E-2</v>
      </c>
      <c r="K153" s="14">
        <f>K151+K141+K126</f>
        <v>20943279.50999999</v>
      </c>
      <c r="L153" s="14">
        <f>L151+L141+L126</f>
        <v>3848992.8999999994</v>
      </c>
      <c r="M153" s="14">
        <f>M151+M141+M126</f>
        <v>17094286.610000003</v>
      </c>
      <c r="N153" s="15">
        <f t="shared" ref="N153" si="49">M153/I153</f>
        <v>0.50092680351670948</v>
      </c>
      <c r="O153" s="14">
        <f>O151+O141+O126</f>
        <v>17031031.68</v>
      </c>
      <c r="P153" s="14">
        <f>P151+P141+P126</f>
        <v>-345570524.86000007</v>
      </c>
    </row>
    <row r="155" spans="1:16" x14ac:dyDescent="0.2">
      <c r="F155" s="10"/>
      <c r="G155" s="10"/>
      <c r="H155" s="10"/>
      <c r="I155" s="10"/>
      <c r="K155" s="10"/>
      <c r="L155" s="10"/>
      <c r="M155" s="10"/>
      <c r="O155" s="10"/>
      <c r="P155" s="7"/>
    </row>
    <row r="156" spans="1:16" x14ac:dyDescent="0.2">
      <c r="F156" s="10"/>
      <c r="G156" s="10"/>
      <c r="H156" s="10"/>
      <c r="I156" s="10"/>
      <c r="K156" s="10"/>
      <c r="L156" s="10"/>
      <c r="M156" s="10"/>
      <c r="O156" s="10"/>
    </row>
  </sheetData>
  <autoFilter ref="A5:P150" xr:uid="{00000000-0009-0000-0000-000000000000}"/>
  <printOptions horizontalCentered="1"/>
  <pageMargins left="0.19685039370078741" right="0.19685039370078741" top="0.39370078740157483" bottom="0.39370078740157483" header="0" footer="0"/>
  <pageSetup paperSize="9" scale="61" fitToHeight="0" orientation="landscape" r:id="rId1"/>
  <headerFooter alignWithMargins="0">
    <oddHeader>&amp;C
&amp;G</oddHeader>
    <oddFooter>&amp;R&amp;P</oddFooter>
  </headerFooter>
  <rowBreaks count="1" manualBreakCount="1">
    <brk id="127" max="16383" man="1"/>
  </rowBreaks>
  <ignoredErrors>
    <ignoredError sqref="N126 N153 N141 J153 J151 J141 J12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29 FEBRER 24</vt:lpstr>
      <vt:lpstr>'EJECUCIÓN INGRESOS 29 FEBRER 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2023-12-12T14:27:45Z</cp:lastPrinted>
  <dcterms:created xsi:type="dcterms:W3CDTF">2016-04-19T12:01:28Z</dcterms:created>
  <dcterms:modified xsi:type="dcterms:W3CDTF">2024-03-01T12:48:31Z</dcterms:modified>
</cp:coreProperties>
</file>