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3 - MARZO\"/>
    </mc:Choice>
  </mc:AlternateContent>
  <xr:revisionPtr revIDLastSave="0" documentId="13_ncr:1_{6A6107F5-76E0-417F-9B71-02ABCC6B873F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31 MARZO 25" sheetId="1" r:id="rId1"/>
  </sheets>
  <definedNames>
    <definedName name="_xlnm._FilterDatabase" localSheetId="0" hidden="1">'EJECUCIÓN INGRESOS 31 MARZO 25'!$A$5:$P$150</definedName>
    <definedName name="_xlnm.Print_Titles" localSheetId="0">'EJECUCIÓN INGRESOS 31 MARZO 25'!$1:$5</definedName>
  </definedNames>
  <calcPr calcId="191029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144" i="1"/>
  <c r="P145" i="1"/>
  <c r="P146" i="1"/>
  <c r="P147" i="1"/>
  <c r="P148" i="1"/>
  <c r="P149" i="1"/>
  <c r="P150" i="1"/>
  <c r="J144" i="1"/>
  <c r="J145" i="1"/>
  <c r="J146" i="1"/>
  <c r="J147" i="1"/>
  <c r="J148" i="1"/>
  <c r="J149" i="1"/>
  <c r="J150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N144" i="1" l="1"/>
  <c r="N149" i="1"/>
  <c r="N150" i="1"/>
  <c r="P133" i="1"/>
  <c r="P134" i="1"/>
  <c r="P135" i="1"/>
  <c r="P136" i="1"/>
  <c r="P137" i="1"/>
  <c r="P138" i="1"/>
  <c r="P139" i="1"/>
  <c r="P140" i="1"/>
  <c r="N133" i="1"/>
  <c r="N134" i="1"/>
  <c r="N135" i="1"/>
  <c r="N136" i="1"/>
  <c r="N137" i="1"/>
  <c r="N138" i="1"/>
  <c r="N139" i="1"/>
  <c r="N140" i="1"/>
  <c r="J133" i="1"/>
  <c r="J134" i="1"/>
  <c r="J135" i="1"/>
  <c r="J136" i="1"/>
  <c r="J137" i="1"/>
  <c r="J138" i="1"/>
  <c r="J139" i="1"/>
  <c r="J140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P126" i="1"/>
  <c r="P127" i="1"/>
  <c r="P128" i="1"/>
  <c r="P129" i="1"/>
  <c r="N132" i="1"/>
  <c r="N143" i="1"/>
  <c r="J127" i="1"/>
  <c r="J128" i="1"/>
  <c r="J129" i="1"/>
  <c r="B127" i="1"/>
  <c r="C127" i="1"/>
  <c r="D127" i="1"/>
  <c r="B128" i="1"/>
  <c r="C128" i="1"/>
  <c r="D128" i="1"/>
  <c r="B129" i="1"/>
  <c r="C129" i="1"/>
  <c r="D129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F130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F141" i="1"/>
  <c r="B143" i="1"/>
  <c r="C143" i="1"/>
  <c r="D143" i="1"/>
  <c r="F151" i="1"/>
  <c r="F153" i="1" l="1"/>
  <c r="J57" i="1" l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G151" i="1" l="1"/>
  <c r="H151" i="1"/>
  <c r="I151" i="1"/>
  <c r="K151" i="1" l="1"/>
  <c r="L151" i="1"/>
  <c r="M151" i="1"/>
  <c r="N151" i="1" s="1"/>
  <c r="K141" i="1" l="1"/>
  <c r="L141" i="1"/>
  <c r="M141" i="1"/>
  <c r="P143" i="1" l="1"/>
  <c r="P132" i="1"/>
  <c r="P56" i="1" l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J132" i="1" l="1"/>
  <c r="J6" i="1" l="1"/>
  <c r="O130" i="1" l="1"/>
  <c r="M130" i="1"/>
  <c r="M153" i="1" s="1"/>
  <c r="L130" i="1"/>
  <c r="L153" i="1" s="1"/>
  <c r="K130" i="1"/>
  <c r="K153" i="1" s="1"/>
  <c r="I130" i="1"/>
  <c r="H130" i="1"/>
  <c r="G130" i="1"/>
  <c r="N130" i="1" l="1"/>
  <c r="J130" i="1"/>
  <c r="N6" i="1" l="1"/>
  <c r="J143" i="1"/>
  <c r="O151" i="1"/>
  <c r="O141" i="1"/>
  <c r="G141" i="1"/>
  <c r="G153" i="1" s="1"/>
  <c r="H141" i="1"/>
  <c r="H153" i="1" s="1"/>
  <c r="I141" i="1"/>
  <c r="J141" i="1" l="1"/>
  <c r="I153" i="1"/>
  <c r="N141" i="1"/>
  <c r="O153" i="1"/>
  <c r="P151" i="1"/>
  <c r="P141" i="1"/>
  <c r="J151" i="1"/>
  <c r="P6" i="1"/>
  <c r="P130" i="1" s="1"/>
  <c r="J153" i="1" l="1"/>
  <c r="P153" i="1"/>
  <c r="N153" i="1"/>
</calcChain>
</file>

<file path=xl/sharedStrings.xml><?xml version="1.0" encoding="utf-8"?>
<sst xmlns="http://schemas.openxmlformats.org/spreadsheetml/2006/main" count="164" uniqueCount="163">
  <si>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</si>
  <si>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</si>
  <si>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</si>
  <si>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</si>
  <si>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</si>
  <si>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</si>
  <si>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</si>
  <si>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</si>
  <si>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</si>
  <si>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</si>
  <si>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</si>
  <si>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</si>
  <si>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</si>
  <si>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</si>
  <si>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</si>
  <si>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</si>
  <si>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</si>
  <si>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</si>
  <si>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</si>
  <si>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</si>
  <si>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</si>
  <si>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</si>
  <si>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</si>
  <si>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</si>
  <si>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</si>
  <si>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</si>
  <si>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</si>
  <si>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</si>
  <si>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</si>
  <si>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</si>
  <si>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</si>
  <si>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</si>
  <si>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</si>
  <si>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</si>
  <si>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</si>
  <si>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</si>
  <si>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</si>
  <si>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</si>
  <si>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</si>
  <si>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</si>
  <si>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</si>
  <si>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</si>
  <si>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</si>
  <si>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</si>
  <si>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</si>
  <si>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</si>
  <si>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</si>
  <si>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</si>
  <si>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</si>
  <si>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</si>
  <si>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</si>
  <si>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</si>
  <si>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</si>
  <si>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</si>
  <si>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</si>
  <si>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</si>
  <si>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</si>
  <si>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</si>
  <si>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</si>
  <si>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</si>
  <si>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</si>
  <si>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</si>
  <si>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</si>
  <si>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</si>
  <si>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</si>
  <si>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</si>
  <si>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</si>
  <si>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</si>
  <si>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</si>
  <si>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</si>
  <si>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</si>
  <si>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</si>
  <si>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</si>
  <si>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</si>
  <si>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</si>
  <si>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</si>
  <si>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</si>
  <si>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</si>
  <si>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</si>
  <si>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</si>
  <si>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</si>
  <si>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</si>
  <si>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</si>
  <si>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</si>
  <si>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</si>
  <si>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</si>
  <si>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</si>
  <si>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</si>
  <si>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</si>
  <si>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</si>
  <si>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</si>
  <si>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</si>
  <si>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</si>
  <si>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</si>
  <si>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</si>
  <si>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</si>
  <si>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</si>
  <si>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</si>
  <si>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</si>
  <si>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</si>
  <si>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</si>
  <si>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</si>
  <si>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</si>
  <si>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</si>
  <si>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</si>
  <si>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</si>
  <si>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</si>
  <si>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</si>
  <si>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</si>
  <si>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</si>
  <si>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</si>
  <si>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</si>
  <si>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</si>
  <si>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</si>
  <si>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</si>
  <si>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</si>
  <si>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</si>
  <si>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</si>
  <si>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</si>
  <si>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</si>
  <si>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</si>
  <si>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</si>
  <si>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</si>
  <si>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</si>
  <si>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JCYL: Promoción de la igualdad y contra la violencia de géne</t>
  </si>
  <si>
    <t>ECYL: programa mixto Auxiliar de centro II</t>
  </si>
  <si>
    <t>ECYL: Programa Mixto F. y Empleo Jardines VI</t>
  </si>
  <si>
    <t>ECYL: programa mixto Pintura decorativa VII</t>
  </si>
  <si>
    <t>Aportación MIG</t>
  </si>
  <si>
    <t>Proyecto PROSPECT + cambio climatico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</si>
  <si>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</si>
  <si>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</si>
  <si>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</si>
  <si>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</si>
  <si>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</si>
  <si>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</si>
  <si>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</si>
  <si>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</si>
  <si>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</si>
  <si>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</si>
  <si>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</si>
  <si>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</si>
  <si>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</si>
  <si>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</si>
  <si>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</si>
  <si>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</si>
  <si>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TRANSF.UE FDOS.MRR Mª  POLIT. TERR, ÁREA DE PLANIFICACIÓN</t>
  </si>
  <si>
    <t>Otras Transf. UE Fdos. MRR. Área de Movilidad. (MITMA)</t>
  </si>
  <si>
    <t>Fdos. MRR Mº Transición Ecológica.- Actuac. Biodiversidad</t>
  </si>
  <si>
    <t>Transf. UE. Fds. MRR:  Área de Medio Ambiente. (JCYL)</t>
  </si>
  <si>
    <t>JCYL- Fondo de Cooperación Local inversiones ODS.</t>
  </si>
  <si>
    <t>Subvención JCYL Equipamiento laboratorio contenidos digitale</t>
  </si>
  <si>
    <t>F.C.L. Desafíos Demográficos</t>
  </si>
  <si>
    <t>Aportaciones empresas Asociación Amigos Catedral.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</si>
  <si>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</si>
  <si>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</si>
  <si>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</si>
  <si>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</si>
  <si>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</si>
  <si>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Préstam recibidos a l/p de entes de fuera del sector público</t>
  </si>
  <si>
    <t>ECYL: programa mixto Valladolid Cuida VI</t>
  </si>
  <si>
    <t>Para gastos generales.</t>
  </si>
  <si>
    <t>Para gastos con financiación afectada.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</si>
</sst>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45747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2548756.44</v>
      </c>
      <c r="J6" s="11">
        <f>IF(H6=0," ",I6/H6)</f>
        <v>0.20978586462917606</v>
      </c>
      <c r="K6" s="38">
        <v>2553114.6</v>
      </c>
      <c r="L6" s="38">
        <v>8716.32</v>
      </c>
      <c r="M6" s="38">
        <v>2544398.2799999998</v>
      </c>
      <c r="N6" s="11">
        <f>IF(I6=0," ",M6/I6)</f>
        <v>0.99829008377120565</v>
      </c>
      <c r="O6" s="38">
        <v>4358.16</v>
      </c>
      <c r="P6" s="12">
        <f>I6-H6</f>
        <v>-9600567.5600000005</v>
      </c>
    </row>
    <row r="7" spans="1:16" s="39" customFormat="1" x14ac:dyDescent="0.2">
      <c r="A7" s="35">
        <v>11200</v>
      </c>
      <c r="B7" s="19" t="str">
        <f t="shared" ref="B7:B60" si="0">LEFT(A7,1)</f>
        <v>1</v>
      </c>
      <c r="C7" s="19" t="str">
        <f t="shared" ref="C7:C60" si="1">LEFT(A7,2)</f>
        <v>11</v>
      </c>
      <c r="D7" s="36" t="str">
        <f t="shared" ref="D7:D6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0</v>
      </c>
      <c r="J7" s="11">
        <f t="shared" ref="J7:J25" si="3">IF(H7=0," ",I7/H7)</f>
        <v>0</v>
      </c>
      <c r="K7" s="38">
        <v>0</v>
      </c>
      <c r="L7" s="38">
        <v>0</v>
      </c>
      <c r="M7" s="38">
        <v>0</v>
      </c>
      <c r="N7" s="11" t="str">
        <f t="shared" ref="N7:N70" si="4">IF(I7=0," ",M7/I7)</f>
        <v xml:space="preserve"> </v>
      </c>
      <c r="O7" s="38">
        <v>0</v>
      </c>
      <c r="P7" s="12">
        <f t="shared" ref="P7:P27" si="5">I7-H7</f>
        <v>-285000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1907.08</v>
      </c>
      <c r="J8" s="11">
        <f t="shared" si="3"/>
        <v>2.6777704529482671E-5</v>
      </c>
      <c r="K8" s="38">
        <v>19.600000000000001</v>
      </c>
      <c r="L8" s="38">
        <v>1531.99</v>
      </c>
      <c r="M8" s="38">
        <v>-1512.39</v>
      </c>
      <c r="N8" s="11">
        <f t="shared" si="4"/>
        <v>-0.79303962078150902</v>
      </c>
      <c r="O8" s="38">
        <v>3419.47</v>
      </c>
      <c r="P8" s="12">
        <f t="shared" si="5"/>
        <v>-71217042.920000002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0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 t="str">
        <f t="shared" si="4"/>
        <v xml:space="preserve"> </v>
      </c>
      <c r="O10" s="38">
        <v>0</v>
      </c>
      <c r="P10" s="12">
        <f t="shared" si="5"/>
        <v>0</v>
      </c>
    </row>
    <row r="11" spans="1:16" s="39" customFormat="1" x14ac:dyDescent="0.2">
      <c r="A11" s="35">
        <v>11500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15186689.02</v>
      </c>
      <c r="J11" s="11">
        <f t="shared" si="3"/>
        <v>0.94916806374999996</v>
      </c>
      <c r="K11" s="38">
        <v>37750.54</v>
      </c>
      <c r="L11" s="38">
        <v>4199.63</v>
      </c>
      <c r="M11" s="38">
        <v>33550.910000000003</v>
      </c>
      <c r="N11" s="11">
        <f t="shared" si="4"/>
        <v>2.2092313838661857E-3</v>
      </c>
      <c r="O11" s="38">
        <v>15153138.109999999</v>
      </c>
      <c r="P11" s="12">
        <f t="shared" si="5"/>
        <v>-813310.98000000045</v>
      </c>
    </row>
    <row r="12" spans="1:16" s="39" customFormat="1" x14ac:dyDescent="0.2">
      <c r="A12" s="35">
        <v>11600</v>
      </c>
      <c r="B12" s="19" t="str">
        <f t="shared" ref="B12:B19" si="6">LEFT(A12,1)</f>
        <v>1</v>
      </c>
      <c r="C12" s="19" t="str">
        <f t="shared" ref="C12:C19" si="7">LEFT(A12,2)</f>
        <v>11</v>
      </c>
      <c r="D12" s="36" t="str">
        <f t="shared" ref="D12:D19" si="8">LEFT(A12,3)</f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413048.4</v>
      </c>
      <c r="J12" s="11">
        <f t="shared" si="3"/>
        <v>8.2609680000000005E-2</v>
      </c>
      <c r="K12" s="38">
        <v>422776.11</v>
      </c>
      <c r="L12" s="38">
        <v>9774.59</v>
      </c>
      <c r="M12" s="38">
        <v>413001.52</v>
      </c>
      <c r="N12" s="11">
        <f t="shared" si="4"/>
        <v>0.99988650240504506</v>
      </c>
      <c r="O12" s="38">
        <v>46.88</v>
      </c>
      <c r="P12" s="12">
        <f t="shared" si="5"/>
        <v>-4586951.5999999996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1462942.24</v>
      </c>
      <c r="J13" s="11">
        <f t="shared" si="3"/>
        <v>0.11757622985734378</v>
      </c>
      <c r="K13" s="38">
        <v>1456032.26</v>
      </c>
      <c r="L13" s="38">
        <v>8737.17</v>
      </c>
      <c r="M13" s="38">
        <v>1447295.09</v>
      </c>
      <c r="N13" s="11">
        <f t="shared" si="4"/>
        <v>0.98930432824196812</v>
      </c>
      <c r="O13" s="38">
        <v>15647.15</v>
      </c>
      <c r="P13" s="12">
        <f t="shared" si="5"/>
        <v>-10979557.76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1621210.49</v>
      </c>
      <c r="J14" s="11">
        <f t="shared" si="3"/>
        <v>0.20674609863632878</v>
      </c>
      <c r="K14" s="38">
        <v>1633646.95</v>
      </c>
      <c r="L14" s="38">
        <v>24872.92</v>
      </c>
      <c r="M14" s="38">
        <v>1608774.03</v>
      </c>
      <c r="N14" s="11">
        <f t="shared" si="4"/>
        <v>0.99232890480495228</v>
      </c>
      <c r="O14" s="38">
        <v>12436.46</v>
      </c>
      <c r="P14" s="12">
        <f t="shared" si="5"/>
        <v>-6220342.5099999998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25964.19</v>
      </c>
      <c r="J15" s="11">
        <f t="shared" si="3"/>
        <v>0.20928904795299011</v>
      </c>
      <c r="K15" s="38">
        <v>26003.7</v>
      </c>
      <c r="L15" s="38">
        <v>79.02</v>
      </c>
      <c r="M15" s="38">
        <v>25924.68</v>
      </c>
      <c r="N15" s="11">
        <f t="shared" si="4"/>
        <v>0.9984782887507756</v>
      </c>
      <c r="O15" s="38">
        <v>39.51</v>
      </c>
      <c r="P15" s="12">
        <f t="shared" si="5"/>
        <v>-98094.81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7816.83</v>
      </c>
      <c r="J16" s="11">
        <f t="shared" si="3"/>
        <v>0.20994923721529868</v>
      </c>
      <c r="K16" s="38">
        <v>7816.83</v>
      </c>
      <c r="L16" s="38">
        <v>0</v>
      </c>
      <c r="M16" s="38">
        <v>7816.83</v>
      </c>
      <c r="N16" s="11">
        <f t="shared" si="4"/>
        <v>1</v>
      </c>
      <c r="O16" s="38">
        <v>0</v>
      </c>
      <c r="P16" s="12">
        <f t="shared" si="5"/>
        <v>-29415.17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142611.72</v>
      </c>
      <c r="J17" s="11">
        <f t="shared" si="3"/>
        <v>0.21050197495439008</v>
      </c>
      <c r="K17" s="38">
        <v>142611.72</v>
      </c>
      <c r="L17" s="38">
        <v>0</v>
      </c>
      <c r="M17" s="38">
        <v>142611.72</v>
      </c>
      <c r="N17" s="11">
        <f t="shared" si="4"/>
        <v>1</v>
      </c>
      <c r="O17" s="38">
        <v>0</v>
      </c>
      <c r="P17" s="12">
        <f t="shared" si="5"/>
        <v>-534872.28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393257.04</v>
      </c>
      <c r="J18" s="11">
        <f t="shared" si="3"/>
        <v>0.20963277473129369</v>
      </c>
      <c r="K18" s="38">
        <v>393524.16</v>
      </c>
      <c r="L18" s="38">
        <v>534.24</v>
      </c>
      <c r="M18" s="38">
        <v>392989.92</v>
      </c>
      <c r="N18" s="11">
        <f t="shared" si="4"/>
        <v>0.99932074960438089</v>
      </c>
      <c r="O18" s="38">
        <v>267.12</v>
      </c>
      <c r="P18" s="12">
        <f t="shared" si="5"/>
        <v>-1482675.96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637.71</v>
      </c>
      <c r="J19" s="11">
        <f t="shared" si="3"/>
        <v>0.20970404472213089</v>
      </c>
      <c r="K19" s="38">
        <v>637.71</v>
      </c>
      <c r="L19" s="38">
        <v>0</v>
      </c>
      <c r="M19" s="38">
        <v>637.71</v>
      </c>
      <c r="N19" s="11">
        <f t="shared" si="4"/>
        <v>1</v>
      </c>
      <c r="O19" s="38">
        <v>0</v>
      </c>
      <c r="P19" s="12">
        <f t="shared" si="5"/>
        <v>-2403.29</v>
      </c>
    </row>
    <row r="20" spans="1:16" s="39" customFormat="1" x14ac:dyDescent="0.2">
      <c r="A20" s="35">
        <v>29000</v>
      </c>
      <c r="B20" s="19" t="str">
        <f t="shared" si="0"/>
        <v>2</v>
      </c>
      <c r="C20" s="19" t="str">
        <f t="shared" si="1"/>
        <v>29</v>
      </c>
      <c r="D20" s="36" t="str">
        <f t="shared" si="2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856315.08</v>
      </c>
      <c r="J20" s="11">
        <f t="shared" si="3"/>
        <v>0.13174078153846153</v>
      </c>
      <c r="K20" s="38">
        <v>812087.11</v>
      </c>
      <c r="L20" s="38">
        <v>305636.58</v>
      </c>
      <c r="M20" s="38">
        <v>506450.53</v>
      </c>
      <c r="N20" s="11">
        <f t="shared" si="4"/>
        <v>0.59143011939016654</v>
      </c>
      <c r="O20" s="38">
        <v>349864.55</v>
      </c>
      <c r="P20" s="12">
        <f t="shared" si="5"/>
        <v>-5643684.9199999999</v>
      </c>
    </row>
    <row r="21" spans="1:16" s="39" customFormat="1" x14ac:dyDescent="0.2">
      <c r="A21" s="35">
        <v>30200</v>
      </c>
      <c r="B21" s="19" t="str">
        <f t="shared" si="0"/>
        <v>3</v>
      </c>
      <c r="C21" s="19" t="str">
        <f t="shared" si="1"/>
        <v>30</v>
      </c>
      <c r="D21" s="36" t="str">
        <f t="shared" si="2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0</v>
      </c>
      <c r="J21" s="11">
        <f t="shared" si="3"/>
        <v>0</v>
      </c>
      <c r="K21" s="38">
        <v>0</v>
      </c>
      <c r="L21" s="38">
        <v>0</v>
      </c>
      <c r="M21" s="38">
        <v>0</v>
      </c>
      <c r="N21" s="11" t="str">
        <f t="shared" si="4"/>
        <v xml:space="preserve"> </v>
      </c>
      <c r="O21" s="38">
        <v>0</v>
      </c>
      <c r="P21" s="12">
        <f t="shared" si="5"/>
        <v>-17786390</v>
      </c>
    </row>
    <row r="22" spans="1:16" s="39" customFormat="1" x14ac:dyDescent="0.2">
      <c r="A22" s="35">
        <v>31900</v>
      </c>
      <c r="B22" s="19" t="str">
        <f t="shared" si="0"/>
        <v>3</v>
      </c>
      <c r="C22" s="19" t="str">
        <f t="shared" si="1"/>
        <v>31</v>
      </c>
      <c r="D22" s="36" t="str">
        <f t="shared" si="2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4017.47</v>
      </c>
      <c r="J22" s="11">
        <f t="shared" si="3"/>
        <v>6.1807230769230767E-2</v>
      </c>
      <c r="K22" s="38">
        <v>0</v>
      </c>
      <c r="L22" s="38">
        <v>0</v>
      </c>
      <c r="M22" s="38">
        <v>0</v>
      </c>
      <c r="N22" s="11">
        <f t="shared" si="4"/>
        <v>0</v>
      </c>
      <c r="O22" s="38">
        <v>4017.47</v>
      </c>
      <c r="P22" s="12">
        <f t="shared" si="5"/>
        <v>-60982.53</v>
      </c>
    </row>
    <row r="23" spans="1:16" s="39" customFormat="1" x14ac:dyDescent="0.2">
      <c r="A23" s="35">
        <v>32100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217054.47</v>
      </c>
      <c r="J23" s="11">
        <f t="shared" si="3"/>
        <v>7.0017570967741929E-2</v>
      </c>
      <c r="K23" s="38">
        <v>229675.8</v>
      </c>
      <c r="L23" s="38">
        <v>14516.3</v>
      </c>
      <c r="M23" s="38">
        <v>215159.5</v>
      </c>
      <c r="N23" s="11">
        <f t="shared" si="4"/>
        <v>0.99126961080322373</v>
      </c>
      <c r="O23" s="38">
        <v>1894.97</v>
      </c>
      <c r="P23" s="12">
        <f t="shared" si="5"/>
        <v>-2882945.53</v>
      </c>
    </row>
    <row r="24" spans="1:16" s="39" customFormat="1" x14ac:dyDescent="0.2">
      <c r="A24" s="35">
        <v>32300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16310.15</v>
      </c>
      <c r="J24" s="11">
        <f t="shared" si="3"/>
        <v>8.1550749999999991E-2</v>
      </c>
      <c r="K24" s="38">
        <v>17465.240000000002</v>
      </c>
      <c r="L24" s="38">
        <v>1155.0899999999999</v>
      </c>
      <c r="M24" s="38">
        <v>16310.15</v>
      </c>
      <c r="N24" s="11">
        <f t="shared" si="4"/>
        <v>1</v>
      </c>
      <c r="O24" s="38">
        <v>0</v>
      </c>
      <c r="P24" s="12">
        <f t="shared" si="5"/>
        <v>-183689.85</v>
      </c>
    </row>
    <row r="25" spans="1:16" s="39" customFormat="1" x14ac:dyDescent="0.2">
      <c r="A25" s="35">
        <v>32500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12274.84</v>
      </c>
      <c r="J25" s="11">
        <f t="shared" si="3"/>
        <v>6.1374200000000004E-2</v>
      </c>
      <c r="K25" s="38">
        <v>5301.2</v>
      </c>
      <c r="L25" s="38">
        <v>243.88</v>
      </c>
      <c r="M25" s="38">
        <v>5057.32</v>
      </c>
      <c r="N25" s="11">
        <f t="shared" si="4"/>
        <v>0.41200699968390625</v>
      </c>
      <c r="O25" s="38">
        <v>7217.52</v>
      </c>
      <c r="P25" s="12">
        <f t="shared" si="5"/>
        <v>-187725.16</v>
      </c>
    </row>
    <row r="26" spans="1:16" s="39" customFormat="1" x14ac:dyDescent="0.2">
      <c r="A26" s="35">
        <v>32600</v>
      </c>
      <c r="B26" s="19" t="str">
        <f t="shared" si="0"/>
        <v>3</v>
      </c>
      <c r="C26" s="19" t="str">
        <f t="shared" si="1"/>
        <v>32</v>
      </c>
      <c r="D26" s="36" t="str">
        <f t="shared" si="2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35308.269999999997</v>
      </c>
      <c r="J26" s="11">
        <f t="shared" ref="J26:J77" si="9">IF(H26=0," ",I26/H26)</f>
        <v>0.10088077142857142</v>
      </c>
      <c r="K26" s="38">
        <v>35209.43</v>
      </c>
      <c r="L26" s="38">
        <v>0</v>
      </c>
      <c r="M26" s="38">
        <v>35209.43</v>
      </c>
      <c r="N26" s="11">
        <f t="shared" si="4"/>
        <v>0.99720065582369244</v>
      </c>
      <c r="O26" s="38">
        <v>98.84</v>
      </c>
      <c r="P26" s="12">
        <f t="shared" si="5"/>
        <v>-314691.73</v>
      </c>
    </row>
    <row r="27" spans="1:16" s="39" customFormat="1" x14ac:dyDescent="0.2">
      <c r="A27" s="35">
        <v>32900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1136.92</v>
      </c>
      <c r="J27" s="11">
        <f t="shared" si="9"/>
        <v>9.0953600000000009E-2</v>
      </c>
      <c r="K27" s="38">
        <v>1141.33</v>
      </c>
      <c r="L27" s="38">
        <v>4.41</v>
      </c>
      <c r="M27" s="38">
        <v>1136.92</v>
      </c>
      <c r="N27" s="11">
        <f t="shared" si="4"/>
        <v>1</v>
      </c>
      <c r="O27" s="38">
        <v>0</v>
      </c>
      <c r="P27" s="12">
        <f t="shared" si="5"/>
        <v>-11363.08</v>
      </c>
    </row>
    <row r="28" spans="1:16" s="39" customFormat="1" x14ac:dyDescent="0.2">
      <c r="A28" s="35">
        <v>32901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0</v>
      </c>
      <c r="J28" s="11">
        <f t="shared" si="9"/>
        <v>0</v>
      </c>
      <c r="K28" s="38">
        <v>0</v>
      </c>
      <c r="L28" s="38">
        <v>0</v>
      </c>
      <c r="M28" s="38">
        <v>0</v>
      </c>
      <c r="N28" s="11" t="str">
        <f t="shared" si="4"/>
        <v xml:space="preserve"> </v>
      </c>
      <c r="O28" s="38">
        <v>0</v>
      </c>
      <c r="P28" s="12">
        <f t="shared" ref="P28:P55" si="10">I28-H28</f>
        <v>-240000</v>
      </c>
    </row>
    <row r="29" spans="1:16" s="39" customFormat="1" x14ac:dyDescent="0.2">
      <c r="A29" s="35">
        <v>32902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1549.38</v>
      </c>
      <c r="J29" s="11">
        <f t="shared" si="9"/>
        <v>2.5823000000000002E-2</v>
      </c>
      <c r="K29" s="38">
        <v>249.9</v>
      </c>
      <c r="L29" s="38">
        <v>0</v>
      </c>
      <c r="M29" s="38">
        <v>249.9</v>
      </c>
      <c r="N29" s="11">
        <f t="shared" si="4"/>
        <v>0.16129032258064516</v>
      </c>
      <c r="O29" s="38">
        <v>1299.48</v>
      </c>
      <c r="P29" s="12">
        <f t="shared" si="10"/>
        <v>-58450.62</v>
      </c>
    </row>
    <row r="30" spans="1:16" s="39" customFormat="1" x14ac:dyDescent="0.2">
      <c r="A30" s="35">
        <v>32903</v>
      </c>
      <c r="B30" s="19" t="str">
        <f t="shared" si="0"/>
        <v>3</v>
      </c>
      <c r="C30" s="19" t="str">
        <f t="shared" si="1"/>
        <v>32</v>
      </c>
      <c r="D30" s="36" t="str">
        <f t="shared" si="2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0</v>
      </c>
      <c r="J30" s="11">
        <f t="shared" si="9"/>
        <v>0</v>
      </c>
      <c r="K30" s="38">
        <v>0</v>
      </c>
      <c r="L30" s="38">
        <v>0</v>
      </c>
      <c r="M30" s="38">
        <v>0</v>
      </c>
      <c r="N30" s="11" t="str">
        <f t="shared" si="4"/>
        <v xml:space="preserve"> </v>
      </c>
      <c r="O30" s="38">
        <v>0</v>
      </c>
      <c r="P30" s="12">
        <f t="shared" si="10"/>
        <v>-7000</v>
      </c>
    </row>
    <row r="31" spans="1:16" s="39" customFormat="1" x14ac:dyDescent="0.2">
      <c r="A31" s="35">
        <v>32904</v>
      </c>
      <c r="B31" s="19" t="str">
        <f t="shared" si="0"/>
        <v>3</v>
      </c>
      <c r="C31" s="19" t="str">
        <f t="shared" si="1"/>
        <v>32</v>
      </c>
      <c r="D31" s="36" t="str">
        <f t="shared" si="2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1171.21</v>
      </c>
      <c r="J31" s="11">
        <f t="shared" si="9"/>
        <v>5.8560500000000001E-2</v>
      </c>
      <c r="K31" s="38">
        <v>1171.21</v>
      </c>
      <c r="L31" s="38">
        <v>0</v>
      </c>
      <c r="M31" s="38">
        <v>1171.21</v>
      </c>
      <c r="N31" s="11">
        <f t="shared" si="4"/>
        <v>1</v>
      </c>
      <c r="O31" s="38">
        <v>0</v>
      </c>
      <c r="P31" s="12">
        <f t="shared" si="10"/>
        <v>-18828.79</v>
      </c>
    </row>
    <row r="32" spans="1:16" s="39" customFormat="1" x14ac:dyDescent="0.2">
      <c r="A32" s="35">
        <v>33000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1180229.3899999999</v>
      </c>
      <c r="J32" s="11">
        <f t="shared" si="9"/>
        <v>0.22480559809523806</v>
      </c>
      <c r="K32" s="38">
        <v>1180230.7</v>
      </c>
      <c r="L32" s="38">
        <v>1.31</v>
      </c>
      <c r="M32" s="38">
        <v>1180229.3899999999</v>
      </c>
      <c r="N32" s="11">
        <f t="shared" si="4"/>
        <v>1</v>
      </c>
      <c r="O32" s="38">
        <v>0</v>
      </c>
      <c r="P32" s="12">
        <f t="shared" si="10"/>
        <v>-4069770.6100000003</v>
      </c>
    </row>
    <row r="33" spans="1:16" s="39" customFormat="1" x14ac:dyDescent="0.2">
      <c r="A33" s="35">
        <v>33100</v>
      </c>
      <c r="B33" s="19" t="str">
        <f t="shared" si="0"/>
        <v>3</v>
      </c>
      <c r="C33" s="19" t="str">
        <f t="shared" si="1"/>
        <v>33</v>
      </c>
      <c r="D33" s="36" t="str">
        <f t="shared" si="2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17353.32</v>
      </c>
      <c r="J33" s="11">
        <f t="shared" si="9"/>
        <v>9.7765183098591554E-3</v>
      </c>
      <c r="K33" s="38">
        <v>17378.060000000001</v>
      </c>
      <c r="L33" s="38">
        <v>179.23</v>
      </c>
      <c r="M33" s="38">
        <v>17198.830000000002</v>
      </c>
      <c r="N33" s="11">
        <f t="shared" si="4"/>
        <v>0.99109738078938225</v>
      </c>
      <c r="O33" s="38">
        <v>154.49</v>
      </c>
      <c r="P33" s="12">
        <f t="shared" si="10"/>
        <v>-1757646.68</v>
      </c>
    </row>
    <row r="34" spans="1:16" s="39" customFormat="1" x14ac:dyDescent="0.2">
      <c r="A34" s="35">
        <v>33400</v>
      </c>
      <c r="B34" s="19" t="str">
        <f t="shared" si="0"/>
        <v>3</v>
      </c>
      <c r="C34" s="19" t="str">
        <f t="shared" si="1"/>
        <v>33</v>
      </c>
      <c r="D34" s="36" t="str">
        <f t="shared" si="2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4205.7700000000004</v>
      </c>
      <c r="J34" s="11">
        <f t="shared" si="9"/>
        <v>8.4115400000000007E-2</v>
      </c>
      <c r="K34" s="38">
        <v>4458.17</v>
      </c>
      <c r="L34" s="38">
        <v>252.4</v>
      </c>
      <c r="M34" s="38">
        <v>4205.7700000000004</v>
      </c>
      <c r="N34" s="11">
        <f t="shared" si="4"/>
        <v>1</v>
      </c>
      <c r="O34" s="38">
        <v>0</v>
      </c>
      <c r="P34" s="12">
        <f t="shared" si="10"/>
        <v>-45794.229999999996</v>
      </c>
    </row>
    <row r="35" spans="1:16" s="39" customFormat="1" x14ac:dyDescent="0.2">
      <c r="A35" s="35">
        <v>33501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9210.4</v>
      </c>
      <c r="J35" s="11">
        <f t="shared" si="9"/>
        <v>8.2604484304932731E-3</v>
      </c>
      <c r="K35" s="38">
        <v>5899.7</v>
      </c>
      <c r="L35" s="38">
        <v>0</v>
      </c>
      <c r="M35" s="38">
        <v>5899.7</v>
      </c>
      <c r="N35" s="11">
        <f t="shared" si="4"/>
        <v>0.64054764179623036</v>
      </c>
      <c r="O35" s="38">
        <v>3310.7</v>
      </c>
      <c r="P35" s="12">
        <f t="shared" si="10"/>
        <v>-1105789.6000000001</v>
      </c>
    </row>
    <row r="36" spans="1:16" s="39" customFormat="1" x14ac:dyDescent="0.2">
      <c r="A36" s="35">
        <v>33502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9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10"/>
        <v>-39250</v>
      </c>
    </row>
    <row r="37" spans="1:16" s="39" customFormat="1" x14ac:dyDescent="0.2">
      <c r="A37" s="35">
        <v>33503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42233</v>
      </c>
      <c r="J37" s="11">
        <f t="shared" si="9"/>
        <v>0.1055825</v>
      </c>
      <c r="K37" s="38">
        <v>3256.73</v>
      </c>
      <c r="L37" s="38">
        <v>0.33</v>
      </c>
      <c r="M37" s="38">
        <v>3256.4</v>
      </c>
      <c r="N37" s="11">
        <f t="shared" si="4"/>
        <v>7.7105580943811716E-2</v>
      </c>
      <c r="O37" s="38">
        <v>38976.6</v>
      </c>
      <c r="P37" s="12">
        <f t="shared" si="10"/>
        <v>-357767</v>
      </c>
    </row>
    <row r="38" spans="1:16" s="39" customFormat="1" x14ac:dyDescent="0.2">
      <c r="A38" s="35">
        <v>33504</v>
      </c>
      <c r="B38" s="19" t="str">
        <f t="shared" si="0"/>
        <v>3</v>
      </c>
      <c r="C38" s="19" t="str">
        <f t="shared" si="1"/>
        <v>33</v>
      </c>
      <c r="D38" s="36" t="str">
        <f t="shared" si="2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557399.64</v>
      </c>
      <c r="J38" s="11">
        <f t="shared" si="9"/>
        <v>8.7093693750000006E-2</v>
      </c>
      <c r="K38" s="38">
        <v>143429.9</v>
      </c>
      <c r="L38" s="38">
        <v>538.73</v>
      </c>
      <c r="M38" s="38">
        <v>142891.17000000001</v>
      </c>
      <c r="N38" s="11">
        <f t="shared" si="4"/>
        <v>0.25635317956071879</v>
      </c>
      <c r="O38" s="38">
        <v>414508.47</v>
      </c>
      <c r="P38" s="12">
        <f t="shared" si="10"/>
        <v>-5842600.3600000003</v>
      </c>
    </row>
    <row r="39" spans="1:16" s="39" customFormat="1" x14ac:dyDescent="0.2">
      <c r="A39" s="35">
        <v>33505</v>
      </c>
      <c r="B39" s="19" t="str">
        <f t="shared" si="0"/>
        <v>3</v>
      </c>
      <c r="C39" s="19" t="str">
        <f t="shared" si="1"/>
        <v>33</v>
      </c>
      <c r="D39" s="36" t="str">
        <f t="shared" si="2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67563.03</v>
      </c>
      <c r="J39" s="11">
        <f t="shared" si="9"/>
        <v>9.6518614285714288E-2</v>
      </c>
      <c r="K39" s="38">
        <v>68223.72</v>
      </c>
      <c r="L39" s="38">
        <v>660.69</v>
      </c>
      <c r="M39" s="38">
        <v>67563.03</v>
      </c>
      <c r="N39" s="11">
        <f t="shared" si="4"/>
        <v>1</v>
      </c>
      <c r="O39" s="38">
        <v>0</v>
      </c>
      <c r="P39" s="12">
        <f t="shared" si="10"/>
        <v>-632436.97</v>
      </c>
    </row>
    <row r="40" spans="1:16" s="39" customFormat="1" x14ac:dyDescent="0.2">
      <c r="A40" s="35">
        <v>33800</v>
      </c>
      <c r="B40" s="19" t="str">
        <f t="shared" si="0"/>
        <v>3</v>
      </c>
      <c r="C40" s="19" t="str">
        <f t="shared" si="1"/>
        <v>33</v>
      </c>
      <c r="D40" s="36" t="str">
        <f t="shared" si="2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181364.1</v>
      </c>
      <c r="J40" s="11">
        <f t="shared" si="9"/>
        <v>0.2418188</v>
      </c>
      <c r="K40" s="38">
        <v>181364.1</v>
      </c>
      <c r="L40" s="38">
        <v>0</v>
      </c>
      <c r="M40" s="38">
        <v>181364.1</v>
      </c>
      <c r="N40" s="11">
        <f t="shared" si="4"/>
        <v>1</v>
      </c>
      <c r="O40" s="38">
        <v>0</v>
      </c>
      <c r="P40" s="12">
        <f t="shared" si="10"/>
        <v>-568635.9</v>
      </c>
    </row>
    <row r="41" spans="1:16" s="39" customFormat="1" x14ac:dyDescent="0.2">
      <c r="A41" s="35">
        <v>33900</v>
      </c>
      <c r="B41" s="19" t="str">
        <f t="shared" si="0"/>
        <v>3</v>
      </c>
      <c r="C41" s="19" t="str">
        <f t="shared" si="1"/>
        <v>33</v>
      </c>
      <c r="D41" s="36" t="str">
        <f t="shared" si="2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9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10"/>
        <v>-40000</v>
      </c>
    </row>
    <row r="42" spans="1:16" s="39" customFormat="1" x14ac:dyDescent="0.2">
      <c r="A42" s="35">
        <v>34200</v>
      </c>
      <c r="B42" s="19" t="str">
        <f t="shared" si="0"/>
        <v>3</v>
      </c>
      <c r="C42" s="19" t="str">
        <f t="shared" si="1"/>
        <v>34</v>
      </c>
      <c r="D42" s="36" t="str">
        <f t="shared" si="2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99</v>
      </c>
      <c r="J42" s="11">
        <f t="shared" si="9"/>
        <v>8.9999999999999998E-4</v>
      </c>
      <c r="K42" s="38">
        <v>602</v>
      </c>
      <c r="L42" s="38">
        <v>503</v>
      </c>
      <c r="M42" s="38">
        <v>99</v>
      </c>
      <c r="N42" s="11">
        <f t="shared" si="4"/>
        <v>1</v>
      </c>
      <c r="O42" s="38">
        <v>0</v>
      </c>
      <c r="P42" s="12">
        <f t="shared" si="10"/>
        <v>-109901</v>
      </c>
    </row>
    <row r="43" spans="1:16" s="39" customFormat="1" x14ac:dyDescent="0.2">
      <c r="A43" s="35">
        <v>34201</v>
      </c>
      <c r="B43" s="19" t="str">
        <f t="shared" si="0"/>
        <v>3</v>
      </c>
      <c r="C43" s="19" t="str">
        <f t="shared" si="1"/>
        <v>34</v>
      </c>
      <c r="D43" s="36" t="str">
        <f t="shared" si="2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31834.25</v>
      </c>
      <c r="J43" s="11">
        <f t="shared" si="9"/>
        <v>7.7650193916628044E-2</v>
      </c>
      <c r="K43" s="38">
        <v>31834.25</v>
      </c>
      <c r="L43" s="38">
        <v>0</v>
      </c>
      <c r="M43" s="38">
        <v>31834.25</v>
      </c>
      <c r="N43" s="11">
        <f t="shared" si="4"/>
        <v>1</v>
      </c>
      <c r="O43" s="38">
        <v>0</v>
      </c>
      <c r="P43" s="12">
        <f t="shared" si="10"/>
        <v>-378135.75</v>
      </c>
    </row>
    <row r="44" spans="1:16" s="39" customFormat="1" x14ac:dyDescent="0.2">
      <c r="A44" s="35">
        <v>34400</v>
      </c>
      <c r="B44" s="19" t="str">
        <f t="shared" si="0"/>
        <v>3</v>
      </c>
      <c r="C44" s="19" t="str">
        <f t="shared" si="1"/>
        <v>34</v>
      </c>
      <c r="D44" s="36" t="str">
        <f t="shared" si="2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0</v>
      </c>
      <c r="J44" s="11">
        <f t="shared" si="9"/>
        <v>0</v>
      </c>
      <c r="K44" s="38">
        <v>0</v>
      </c>
      <c r="L44" s="38">
        <v>0</v>
      </c>
      <c r="M44" s="38">
        <v>0</v>
      </c>
      <c r="N44" s="11" t="str">
        <f t="shared" si="4"/>
        <v xml:space="preserve"> </v>
      </c>
      <c r="O44" s="38">
        <v>0</v>
      </c>
      <c r="P44" s="12">
        <f t="shared" si="10"/>
        <v>-10000</v>
      </c>
    </row>
    <row r="45" spans="1:16" s="39" customFormat="1" x14ac:dyDescent="0.2">
      <c r="A45" s="35">
        <v>34901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1866</v>
      </c>
      <c r="J45" s="11">
        <f t="shared" si="9"/>
        <v>6.8477064220183487E-2</v>
      </c>
      <c r="K45" s="38">
        <v>1866</v>
      </c>
      <c r="L45" s="38">
        <v>0</v>
      </c>
      <c r="M45" s="38">
        <v>1866</v>
      </c>
      <c r="N45" s="11">
        <f t="shared" si="4"/>
        <v>1</v>
      </c>
      <c r="O45" s="38">
        <v>0</v>
      </c>
      <c r="P45" s="12">
        <f t="shared" si="10"/>
        <v>-25384</v>
      </c>
    </row>
    <row r="46" spans="1:16" s="39" customFormat="1" x14ac:dyDescent="0.2">
      <c r="A46" s="35">
        <v>34902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4704.34</v>
      </c>
      <c r="J46" s="11">
        <f t="shared" si="9"/>
        <v>0.1881736</v>
      </c>
      <c r="K46" s="38">
        <v>1947.53</v>
      </c>
      <c r="L46" s="38">
        <v>0</v>
      </c>
      <c r="M46" s="38">
        <v>1947.53</v>
      </c>
      <c r="N46" s="11">
        <f t="shared" si="4"/>
        <v>0.41398580884885017</v>
      </c>
      <c r="O46" s="38">
        <v>2756.81</v>
      </c>
      <c r="P46" s="12">
        <f t="shared" si="10"/>
        <v>-20295.66</v>
      </c>
    </row>
    <row r="47" spans="1:16" s="39" customFormat="1" x14ac:dyDescent="0.2">
      <c r="A47" s="35">
        <v>34903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2975.11</v>
      </c>
      <c r="J47" s="11">
        <f t="shared" si="9"/>
        <v>0.14875550000000001</v>
      </c>
      <c r="K47" s="38">
        <v>1900.78</v>
      </c>
      <c r="L47" s="38">
        <v>0</v>
      </c>
      <c r="M47" s="38">
        <v>1900.78</v>
      </c>
      <c r="N47" s="11">
        <f t="shared" si="4"/>
        <v>0.63889402408650431</v>
      </c>
      <c r="O47" s="38">
        <v>1074.33</v>
      </c>
      <c r="P47" s="12">
        <f t="shared" si="10"/>
        <v>-17024.89</v>
      </c>
    </row>
    <row r="48" spans="1:16" s="39" customFormat="1" x14ac:dyDescent="0.2">
      <c r="A48" s="35">
        <v>34906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0</v>
      </c>
      <c r="J48" s="11">
        <f t="shared" si="9"/>
        <v>0</v>
      </c>
      <c r="K48" s="38">
        <v>0</v>
      </c>
      <c r="L48" s="38">
        <v>0</v>
      </c>
      <c r="M48" s="38">
        <v>0</v>
      </c>
      <c r="N48" s="11" t="str">
        <f t="shared" si="4"/>
        <v xml:space="preserve"> </v>
      </c>
      <c r="O48" s="38">
        <v>0</v>
      </c>
      <c r="P48" s="12">
        <f t="shared" si="10"/>
        <v>-12000</v>
      </c>
    </row>
    <row r="49" spans="1:16" s="39" customFormat="1" x14ac:dyDescent="0.2">
      <c r="A49" s="35">
        <v>34907</v>
      </c>
      <c r="B49" s="19" t="str">
        <f t="shared" si="0"/>
        <v>3</v>
      </c>
      <c r="C49" s="19" t="str">
        <f t="shared" si="1"/>
        <v>34</v>
      </c>
      <c r="D49" s="36" t="str">
        <f t="shared" si="2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527277.65</v>
      </c>
      <c r="J49" s="11">
        <f t="shared" si="9"/>
        <v>0.14079510013351135</v>
      </c>
      <c r="K49" s="38">
        <v>527277.65</v>
      </c>
      <c r="L49" s="38">
        <v>0</v>
      </c>
      <c r="M49" s="38">
        <v>527277.65</v>
      </c>
      <c r="N49" s="11">
        <f t="shared" si="4"/>
        <v>1</v>
      </c>
      <c r="O49" s="38">
        <v>0</v>
      </c>
      <c r="P49" s="12">
        <f t="shared" si="10"/>
        <v>-3217722.35</v>
      </c>
    </row>
    <row r="50" spans="1:16" s="39" customFormat="1" x14ac:dyDescent="0.2">
      <c r="A50" s="35">
        <v>34908</v>
      </c>
      <c r="B50" s="19" t="str">
        <f t="shared" si="0"/>
        <v>3</v>
      </c>
      <c r="C50" s="19" t="str">
        <f t="shared" si="1"/>
        <v>34</v>
      </c>
      <c r="D50" s="36" t="str">
        <f t="shared" si="2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46674.74</v>
      </c>
      <c r="J50" s="11">
        <f t="shared" si="9"/>
        <v>0.17911247213044296</v>
      </c>
      <c r="K50" s="38">
        <v>0</v>
      </c>
      <c r="L50" s="38">
        <v>0</v>
      </c>
      <c r="M50" s="38">
        <v>0</v>
      </c>
      <c r="N50" s="11">
        <f t="shared" si="4"/>
        <v>0</v>
      </c>
      <c r="O50" s="38">
        <v>46674.74</v>
      </c>
      <c r="P50" s="12">
        <f t="shared" si="10"/>
        <v>-213914.26</v>
      </c>
    </row>
    <row r="51" spans="1:16" s="39" customFormat="1" x14ac:dyDescent="0.2">
      <c r="A51" s="35">
        <v>34909</v>
      </c>
      <c r="B51" s="19" t="str">
        <f t="shared" si="0"/>
        <v>3</v>
      </c>
      <c r="C51" s="19" t="str">
        <f t="shared" si="1"/>
        <v>34</v>
      </c>
      <c r="D51" s="36" t="str">
        <f t="shared" si="2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0</v>
      </c>
      <c r="J51" s="11">
        <f t="shared" si="9"/>
        <v>0</v>
      </c>
      <c r="K51" s="38">
        <v>0</v>
      </c>
      <c r="L51" s="38">
        <v>0</v>
      </c>
      <c r="M51" s="38">
        <v>0</v>
      </c>
      <c r="N51" s="11" t="str">
        <f t="shared" si="4"/>
        <v xml:space="preserve"> </v>
      </c>
      <c r="O51" s="38">
        <v>0</v>
      </c>
      <c r="P51" s="12">
        <f t="shared" si="10"/>
        <v>-168000</v>
      </c>
    </row>
    <row r="52" spans="1:16" s="39" customFormat="1" x14ac:dyDescent="0.2">
      <c r="A52" s="35">
        <v>35100</v>
      </c>
      <c r="B52" s="19" t="str">
        <f t="shared" si="0"/>
        <v>3</v>
      </c>
      <c r="C52" s="19" t="str">
        <f t="shared" si="1"/>
        <v>35</v>
      </c>
      <c r="D52" s="36" t="str">
        <f t="shared" si="2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9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10"/>
        <v>-1400000</v>
      </c>
    </row>
    <row r="53" spans="1:16" s="39" customFormat="1" x14ac:dyDescent="0.2">
      <c r="A53" s="35">
        <v>36001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198678.99</v>
      </c>
      <c r="J53" s="11">
        <f t="shared" si="9"/>
        <v>0.24989496258096974</v>
      </c>
      <c r="K53" s="38">
        <v>177758.81</v>
      </c>
      <c r="L53" s="38">
        <v>0</v>
      </c>
      <c r="M53" s="38">
        <v>177758.81</v>
      </c>
      <c r="N53" s="11">
        <f t="shared" si="4"/>
        <v>0.89470361209305527</v>
      </c>
      <c r="O53" s="38">
        <v>20920.18</v>
      </c>
      <c r="P53" s="12">
        <f t="shared" si="10"/>
        <v>-596371.01</v>
      </c>
    </row>
    <row r="54" spans="1:16" s="39" customFormat="1" x14ac:dyDescent="0.2">
      <c r="A54" s="35">
        <v>36002</v>
      </c>
      <c r="B54" s="19" t="str">
        <f t="shared" si="0"/>
        <v>3</v>
      </c>
      <c r="C54" s="19" t="str">
        <f t="shared" si="1"/>
        <v>36</v>
      </c>
      <c r="D54" s="36" t="str">
        <f t="shared" si="2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40200.31</v>
      </c>
      <c r="J54" s="11">
        <f t="shared" si="9"/>
        <v>0.17828374392975141</v>
      </c>
      <c r="K54" s="38">
        <v>0</v>
      </c>
      <c r="L54" s="38">
        <v>0</v>
      </c>
      <c r="M54" s="38">
        <v>0</v>
      </c>
      <c r="N54" s="11">
        <f t="shared" si="4"/>
        <v>0</v>
      </c>
      <c r="O54" s="38">
        <v>40200.31</v>
      </c>
      <c r="P54" s="12">
        <f t="shared" si="10"/>
        <v>-185284.69</v>
      </c>
    </row>
    <row r="55" spans="1:16" s="39" customFormat="1" x14ac:dyDescent="0.2">
      <c r="A55" s="35">
        <v>36003</v>
      </c>
      <c r="B55" s="19" t="str">
        <f t="shared" si="0"/>
        <v>3</v>
      </c>
      <c r="C55" s="19" t="str">
        <f t="shared" si="1"/>
        <v>36</v>
      </c>
      <c r="D55" s="36" t="str">
        <f t="shared" si="2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18590</v>
      </c>
      <c r="J55" s="11">
        <f t="shared" si="9"/>
        <v>0.12393333333333334</v>
      </c>
      <c r="K55" s="38">
        <v>18590</v>
      </c>
      <c r="L55" s="38">
        <v>0</v>
      </c>
      <c r="M55" s="38">
        <v>18590</v>
      </c>
      <c r="N55" s="11">
        <f t="shared" si="4"/>
        <v>1</v>
      </c>
      <c r="O55" s="38">
        <v>0</v>
      </c>
      <c r="P55" s="12">
        <f t="shared" si="10"/>
        <v>-131410</v>
      </c>
    </row>
    <row r="56" spans="1:16" s="39" customFormat="1" x14ac:dyDescent="0.2">
      <c r="A56" s="35">
        <v>36005</v>
      </c>
      <c r="B56" s="19" t="str">
        <f t="shared" si="0"/>
        <v>3</v>
      </c>
      <c r="C56" s="19" t="str">
        <f t="shared" si="1"/>
        <v>36</v>
      </c>
      <c r="D56" s="36" t="str">
        <f t="shared" si="2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13496.55</v>
      </c>
      <c r="J56" s="11">
        <f t="shared" si="9"/>
        <v>7.9391470588235286E-2</v>
      </c>
      <c r="K56" s="38">
        <v>13496.55</v>
      </c>
      <c r="L56" s="38">
        <v>0</v>
      </c>
      <c r="M56" s="38">
        <v>13496.55</v>
      </c>
      <c r="N56" s="11">
        <f t="shared" si="4"/>
        <v>1</v>
      </c>
      <c r="O56" s="38">
        <v>0</v>
      </c>
      <c r="P56" s="12">
        <f t="shared" ref="P56:P119" si="11">I56-H56</f>
        <v>-156503.45000000001</v>
      </c>
    </row>
    <row r="57" spans="1:16" s="39" customFormat="1" x14ac:dyDescent="0.2">
      <c r="A57" s="35">
        <v>36006</v>
      </c>
      <c r="B57" s="19" t="str">
        <f t="shared" si="0"/>
        <v>3</v>
      </c>
      <c r="C57" s="19" t="str">
        <f t="shared" si="1"/>
        <v>36</v>
      </c>
      <c r="D57" s="36" t="str">
        <f t="shared" si="2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0</v>
      </c>
      <c r="J57" s="11">
        <f t="shared" si="9"/>
        <v>0</v>
      </c>
      <c r="K57" s="38">
        <v>0</v>
      </c>
      <c r="L57" s="38">
        <v>0</v>
      </c>
      <c r="M57" s="38">
        <v>0</v>
      </c>
      <c r="N57" s="11" t="str">
        <f t="shared" si="4"/>
        <v xml:space="preserve"> </v>
      </c>
      <c r="O57" s="38">
        <v>0</v>
      </c>
      <c r="P57" s="12">
        <f t="shared" si="11"/>
        <v>-167150</v>
      </c>
    </row>
    <row r="58" spans="1:16" s="39" customFormat="1" x14ac:dyDescent="0.2">
      <c r="A58" s="35">
        <v>36007</v>
      </c>
      <c r="B58" s="19" t="str">
        <f t="shared" si="0"/>
        <v>3</v>
      </c>
      <c r="C58" s="19" t="str">
        <f t="shared" si="1"/>
        <v>36</v>
      </c>
      <c r="D58" s="36" t="str">
        <f t="shared" si="2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0</v>
      </c>
      <c r="J58" s="11">
        <f t="shared" si="9"/>
        <v>0</v>
      </c>
      <c r="K58" s="38">
        <v>0</v>
      </c>
      <c r="L58" s="38">
        <v>0</v>
      </c>
      <c r="M58" s="38">
        <v>0</v>
      </c>
      <c r="N58" s="11" t="str">
        <f t="shared" si="4"/>
        <v xml:space="preserve"> </v>
      </c>
      <c r="O58" s="38">
        <v>0</v>
      </c>
      <c r="P58" s="12">
        <f t="shared" si="11"/>
        <v>-3300</v>
      </c>
    </row>
    <row r="59" spans="1:16" s="39" customFormat="1" x14ac:dyDescent="0.2">
      <c r="A59" s="35">
        <v>38900</v>
      </c>
      <c r="B59" s="19" t="str">
        <f t="shared" si="0"/>
        <v>3</v>
      </c>
      <c r="C59" s="19" t="str">
        <f t="shared" si="1"/>
        <v>38</v>
      </c>
      <c r="D59" s="36" t="str">
        <f t="shared" si="2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36684.160000000003</v>
      </c>
      <c r="J59" s="11">
        <f t="shared" si="9"/>
        <v>0.10481188571428572</v>
      </c>
      <c r="K59" s="38">
        <v>21934.16</v>
      </c>
      <c r="L59" s="38">
        <v>0</v>
      </c>
      <c r="M59" s="38">
        <v>21934.16</v>
      </c>
      <c r="N59" s="11">
        <f t="shared" si="4"/>
        <v>0.59791910186849029</v>
      </c>
      <c r="O59" s="38">
        <v>14750</v>
      </c>
      <c r="P59" s="12">
        <f t="shared" si="11"/>
        <v>-313315.83999999997</v>
      </c>
    </row>
    <row r="60" spans="1:16" s="39" customFormat="1" x14ac:dyDescent="0.2">
      <c r="A60" s="35">
        <v>39101</v>
      </c>
      <c r="B60" s="19" t="str">
        <f t="shared" si="0"/>
        <v>3</v>
      </c>
      <c r="C60" s="19" t="str">
        <f t="shared" si="1"/>
        <v>39</v>
      </c>
      <c r="D60" s="36" t="str">
        <f t="shared" si="2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18715</v>
      </c>
      <c r="J60" s="11">
        <f t="shared" si="9"/>
        <v>0.12476666666666666</v>
      </c>
      <c r="K60" s="38">
        <v>1460</v>
      </c>
      <c r="L60" s="38">
        <v>0</v>
      </c>
      <c r="M60" s="38">
        <v>1460</v>
      </c>
      <c r="N60" s="11">
        <f t="shared" si="4"/>
        <v>7.8012289607266902E-2</v>
      </c>
      <c r="O60" s="38">
        <v>17255</v>
      </c>
      <c r="P60" s="12">
        <f t="shared" si="11"/>
        <v>-131285</v>
      </c>
    </row>
    <row r="61" spans="1:16" s="39" customFormat="1" x14ac:dyDescent="0.2">
      <c r="A61" s="35">
        <v>39102</v>
      </c>
      <c r="B61" s="19" t="str">
        <f t="shared" ref="B61:B63" si="12">LEFT(A61,1)</f>
        <v>3</v>
      </c>
      <c r="C61" s="19" t="str">
        <f t="shared" ref="C61:C63" si="13">LEFT(A61,2)</f>
        <v>39</v>
      </c>
      <c r="D61" s="36" t="str">
        <f t="shared" ref="D61:D119" si="14">LEFT(A61,3)</f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3380</v>
      </c>
      <c r="J61" s="11">
        <f t="shared" si="9"/>
        <v>6.7599999999999993E-2</v>
      </c>
      <c r="K61" s="38">
        <v>918</v>
      </c>
      <c r="L61" s="38">
        <v>0</v>
      </c>
      <c r="M61" s="38">
        <v>918</v>
      </c>
      <c r="N61" s="11">
        <f t="shared" si="4"/>
        <v>0.2715976331360947</v>
      </c>
      <c r="O61" s="38">
        <v>2462</v>
      </c>
      <c r="P61" s="12">
        <f t="shared" si="11"/>
        <v>-46620</v>
      </c>
    </row>
    <row r="62" spans="1:16" s="39" customFormat="1" x14ac:dyDescent="0.2">
      <c r="A62" s="35">
        <v>39103</v>
      </c>
      <c r="B62" s="19" t="str">
        <f t="shared" si="12"/>
        <v>3</v>
      </c>
      <c r="C62" s="19" t="str">
        <f t="shared" si="13"/>
        <v>39</v>
      </c>
      <c r="D62" s="36" t="str">
        <f t="shared" si="14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1200.5999999999999</v>
      </c>
      <c r="J62" s="11">
        <f t="shared" si="9"/>
        <v>6.0029999999999997E-3</v>
      </c>
      <c r="K62" s="38">
        <v>1200.5999999999999</v>
      </c>
      <c r="L62" s="38">
        <v>0</v>
      </c>
      <c r="M62" s="38">
        <v>1200.5999999999999</v>
      </c>
      <c r="N62" s="11">
        <f t="shared" si="4"/>
        <v>1</v>
      </c>
      <c r="O62" s="38">
        <v>0</v>
      </c>
      <c r="P62" s="12">
        <f t="shared" si="11"/>
        <v>-198799.4</v>
      </c>
    </row>
    <row r="63" spans="1:16" s="39" customFormat="1" x14ac:dyDescent="0.2">
      <c r="A63" s="35">
        <v>39104</v>
      </c>
      <c r="B63" s="19" t="str">
        <f t="shared" si="12"/>
        <v>3</v>
      </c>
      <c r="C63" s="19" t="str">
        <f t="shared" si="13"/>
        <v>39</v>
      </c>
      <c r="D63" s="36" t="str">
        <f t="shared" si="14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9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11"/>
        <v>-1300</v>
      </c>
    </row>
    <row r="64" spans="1:16" s="39" customFormat="1" x14ac:dyDescent="0.2">
      <c r="A64" s="35">
        <v>39105</v>
      </c>
      <c r="B64" s="19" t="str">
        <f t="shared" ref="B64:B73" si="15">LEFT(A64,1)</f>
        <v>3</v>
      </c>
      <c r="C64" s="19" t="str">
        <f t="shared" ref="C64:C73" si="16">LEFT(A64,2)</f>
        <v>39</v>
      </c>
      <c r="D64" s="36" t="str">
        <f t="shared" si="14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814.35</v>
      </c>
      <c r="J64" s="11">
        <f t="shared" si="9"/>
        <v>6.2642307692307693E-3</v>
      </c>
      <c r="K64" s="38">
        <v>814.35</v>
      </c>
      <c r="L64" s="38">
        <v>0</v>
      </c>
      <c r="M64" s="38">
        <v>814.35</v>
      </c>
      <c r="N64" s="11">
        <f t="shared" si="4"/>
        <v>1</v>
      </c>
      <c r="O64" s="38">
        <v>0</v>
      </c>
      <c r="P64" s="12">
        <f t="shared" si="11"/>
        <v>-129185.65</v>
      </c>
    </row>
    <row r="65" spans="1:16" s="39" customFormat="1" x14ac:dyDescent="0.2">
      <c r="A65" s="35">
        <v>39106</v>
      </c>
      <c r="B65" s="19" t="str">
        <f t="shared" si="15"/>
        <v>3</v>
      </c>
      <c r="C65" s="19" t="str">
        <f t="shared" si="16"/>
        <v>39</v>
      </c>
      <c r="D65" s="36" t="str">
        <f t="shared" si="14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9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11"/>
        <v>-100.4</v>
      </c>
    </row>
    <row r="66" spans="1:16" s="39" customFormat="1" x14ac:dyDescent="0.2">
      <c r="A66" s="35">
        <v>39107</v>
      </c>
      <c r="B66" s="19" t="str">
        <f t="shared" si="15"/>
        <v>3</v>
      </c>
      <c r="C66" s="19" t="str">
        <f t="shared" si="16"/>
        <v>39</v>
      </c>
      <c r="D66" s="36" t="str">
        <f t="shared" si="14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9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11"/>
        <v>-10600</v>
      </c>
    </row>
    <row r="67" spans="1:16" s="39" customFormat="1" x14ac:dyDescent="0.2">
      <c r="A67" s="35">
        <v>39110</v>
      </c>
      <c r="B67" s="19" t="str">
        <f t="shared" si="15"/>
        <v>3</v>
      </c>
      <c r="C67" s="19" t="str">
        <f t="shared" si="16"/>
        <v>39</v>
      </c>
      <c r="D67" s="36" t="str">
        <f t="shared" si="14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0</v>
      </c>
      <c r="J67" s="11">
        <f t="shared" si="9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11"/>
        <v>-220000</v>
      </c>
    </row>
    <row r="68" spans="1:16" s="39" customFormat="1" x14ac:dyDescent="0.2">
      <c r="A68" s="35">
        <v>39120</v>
      </c>
      <c r="B68" s="19" t="str">
        <f t="shared" si="15"/>
        <v>3</v>
      </c>
      <c r="C68" s="19" t="str">
        <f t="shared" si="16"/>
        <v>39</v>
      </c>
      <c r="D68" s="36" t="str">
        <f t="shared" si="14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298869.55</v>
      </c>
      <c r="J68" s="11">
        <f t="shared" si="9"/>
        <v>4.8995008196721312E-2</v>
      </c>
      <c r="K68" s="38">
        <v>306250</v>
      </c>
      <c r="L68" s="38">
        <v>7380.45</v>
      </c>
      <c r="M68" s="38">
        <v>298869.55</v>
      </c>
      <c r="N68" s="11">
        <f t="shared" si="4"/>
        <v>1</v>
      </c>
      <c r="O68" s="38">
        <v>0</v>
      </c>
      <c r="P68" s="12">
        <f t="shared" si="11"/>
        <v>-5801130.4500000002</v>
      </c>
    </row>
    <row r="69" spans="1:16" s="39" customFormat="1" x14ac:dyDescent="0.2">
      <c r="A69" s="35">
        <v>39200</v>
      </c>
      <c r="B69" s="19" t="str">
        <f t="shared" si="15"/>
        <v>3</v>
      </c>
      <c r="C69" s="19" t="str">
        <f t="shared" si="16"/>
        <v>39</v>
      </c>
      <c r="D69" s="36" t="str">
        <f t="shared" si="14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524.41999999999996</v>
      </c>
      <c r="J69" s="11">
        <f t="shared" si="9"/>
        <v>2.0976799999999997E-2</v>
      </c>
      <c r="K69" s="38">
        <v>525.35</v>
      </c>
      <c r="L69" s="38">
        <v>0.93</v>
      </c>
      <c r="M69" s="38">
        <v>524.41999999999996</v>
      </c>
      <c r="N69" s="11">
        <f t="shared" si="4"/>
        <v>1</v>
      </c>
      <c r="O69" s="38">
        <v>0</v>
      </c>
      <c r="P69" s="12">
        <f t="shared" si="11"/>
        <v>-24475.58</v>
      </c>
    </row>
    <row r="70" spans="1:16" s="39" customFormat="1" x14ac:dyDescent="0.2">
      <c r="A70" s="35">
        <v>39210</v>
      </c>
      <c r="B70" s="19" t="str">
        <f t="shared" si="15"/>
        <v>3</v>
      </c>
      <c r="C70" s="19" t="str">
        <f t="shared" si="16"/>
        <v>39</v>
      </c>
      <c r="D70" s="36" t="str">
        <f t="shared" si="14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6407.72</v>
      </c>
      <c r="J70" s="11">
        <f t="shared" si="9"/>
        <v>4.0048250000000001E-2</v>
      </c>
      <c r="K70" s="38">
        <v>6453.14</v>
      </c>
      <c r="L70" s="38">
        <v>45.42</v>
      </c>
      <c r="M70" s="38">
        <v>6407.72</v>
      </c>
      <c r="N70" s="11">
        <f t="shared" si="4"/>
        <v>1</v>
      </c>
      <c r="O70" s="38">
        <v>0</v>
      </c>
      <c r="P70" s="12">
        <f t="shared" si="11"/>
        <v>-153592.28</v>
      </c>
    </row>
    <row r="71" spans="1:16" s="39" customFormat="1" x14ac:dyDescent="0.2">
      <c r="A71" s="35">
        <v>39211</v>
      </c>
      <c r="B71" s="19" t="str">
        <f t="shared" si="15"/>
        <v>3</v>
      </c>
      <c r="C71" s="19" t="str">
        <f t="shared" si="16"/>
        <v>39</v>
      </c>
      <c r="D71" s="36" t="str">
        <f t="shared" si="14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98617.75</v>
      </c>
      <c r="J71" s="11">
        <f t="shared" si="9"/>
        <v>0.10604059139784947</v>
      </c>
      <c r="K71" s="38">
        <v>100216.63</v>
      </c>
      <c r="L71" s="38">
        <v>1598.88</v>
      </c>
      <c r="M71" s="38">
        <v>98617.75</v>
      </c>
      <c r="N71" s="11">
        <f t="shared" ref="N71:N129" si="17">IF(I71=0," ",M71/I71)</f>
        <v>1</v>
      </c>
      <c r="O71" s="38">
        <v>0</v>
      </c>
      <c r="P71" s="12">
        <f t="shared" si="11"/>
        <v>-831382.25</v>
      </c>
    </row>
    <row r="72" spans="1:16" s="39" customFormat="1" x14ac:dyDescent="0.2">
      <c r="A72" s="35">
        <v>39300</v>
      </c>
      <c r="B72" s="19" t="str">
        <f t="shared" si="15"/>
        <v>3</v>
      </c>
      <c r="C72" s="19" t="str">
        <f t="shared" si="16"/>
        <v>39</v>
      </c>
      <c r="D72" s="36" t="str">
        <f t="shared" si="14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39958.639999999999</v>
      </c>
      <c r="J72" s="11">
        <f t="shared" si="9"/>
        <v>9.5139619047619042E-2</v>
      </c>
      <c r="K72" s="38">
        <v>38614.769999999997</v>
      </c>
      <c r="L72" s="38">
        <v>776.97</v>
      </c>
      <c r="M72" s="38">
        <v>37837.800000000003</v>
      </c>
      <c r="N72" s="11">
        <f t="shared" si="17"/>
        <v>0.94692411953960409</v>
      </c>
      <c r="O72" s="38">
        <v>2120.84</v>
      </c>
      <c r="P72" s="12">
        <f t="shared" si="11"/>
        <v>-380041.36</v>
      </c>
    </row>
    <row r="73" spans="1:16" s="39" customFormat="1" x14ac:dyDescent="0.2">
      <c r="A73" s="35">
        <v>39610</v>
      </c>
      <c r="B73" s="19" t="str">
        <f t="shared" si="15"/>
        <v>3</v>
      </c>
      <c r="C73" s="19" t="str">
        <f t="shared" si="16"/>
        <v>39</v>
      </c>
      <c r="D73" s="36" t="str">
        <f t="shared" si="14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0</v>
      </c>
      <c r="J73" s="11">
        <f t="shared" si="9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11"/>
        <v>-1550000</v>
      </c>
    </row>
    <row r="74" spans="1:16" s="39" customFormat="1" x14ac:dyDescent="0.2">
      <c r="A74" s="35">
        <v>39700</v>
      </c>
      <c r="B74" s="19" t="str">
        <f t="shared" ref="B74" si="18">LEFT(A74,1)</f>
        <v>3</v>
      </c>
      <c r="C74" s="19" t="str">
        <f t="shared" ref="C74" si="19">LEFT(A74,2)</f>
        <v>39</v>
      </c>
      <c r="D74" s="36" t="str">
        <f t="shared" si="14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-17685.82</v>
      </c>
      <c r="J74" s="11" t="str">
        <f t="shared" si="9"/>
        <v xml:space="preserve"> </v>
      </c>
      <c r="K74" s="38">
        <v>0</v>
      </c>
      <c r="L74" s="38">
        <v>17685.82</v>
      </c>
      <c r="M74" s="38">
        <v>-17685.82</v>
      </c>
      <c r="N74" s="11">
        <f t="shared" si="17"/>
        <v>1</v>
      </c>
      <c r="O74" s="38">
        <v>0</v>
      </c>
      <c r="P74" s="12">
        <f t="shared" si="11"/>
        <v>-17685.82</v>
      </c>
    </row>
    <row r="75" spans="1:16" s="39" customFormat="1" x14ac:dyDescent="0.2">
      <c r="A75" s="35">
        <v>39901</v>
      </c>
      <c r="B75" s="19" t="str">
        <f t="shared" ref="B75:B126" si="20">LEFT(A75,1)</f>
        <v>3</v>
      </c>
      <c r="C75" s="19" t="str">
        <f t="shared" ref="C75:C126" si="21">LEFT(A75,2)</f>
        <v>39</v>
      </c>
      <c r="D75" s="36" t="str">
        <f t="shared" si="14"/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560</v>
      </c>
      <c r="J75" s="11">
        <f t="shared" si="9"/>
        <v>5.6000000000000001E-2</v>
      </c>
      <c r="K75" s="38">
        <v>0</v>
      </c>
      <c r="L75" s="38">
        <v>0</v>
      </c>
      <c r="M75" s="38">
        <v>0</v>
      </c>
      <c r="N75" s="11">
        <f t="shared" si="17"/>
        <v>0</v>
      </c>
      <c r="O75" s="38">
        <v>560</v>
      </c>
      <c r="P75" s="12">
        <f t="shared" si="11"/>
        <v>-9440</v>
      </c>
    </row>
    <row r="76" spans="1:16" s="39" customFormat="1" x14ac:dyDescent="0.2">
      <c r="A76" s="35">
        <v>39902</v>
      </c>
      <c r="B76" s="19" t="str">
        <f t="shared" si="20"/>
        <v>3</v>
      </c>
      <c r="C76" s="19" t="str">
        <f t="shared" si="21"/>
        <v>39</v>
      </c>
      <c r="D76" s="36" t="str">
        <f t="shared" si="14"/>
        <v>399</v>
      </c>
      <c r="E76" s="37" t="s">
        <v>92</v>
      </c>
      <c r="F76" s="38">
        <v>420000</v>
      </c>
      <c r="G76" s="38">
        <v>0</v>
      </c>
      <c r="H76" s="38">
        <v>420000</v>
      </c>
      <c r="I76" s="38">
        <v>7963.84</v>
      </c>
      <c r="J76" s="11">
        <f t="shared" si="9"/>
        <v>1.896152380952381E-2</v>
      </c>
      <c r="K76" s="38">
        <v>0</v>
      </c>
      <c r="L76" s="38">
        <v>0</v>
      </c>
      <c r="M76" s="38">
        <v>0</v>
      </c>
      <c r="N76" s="11">
        <f t="shared" si="17"/>
        <v>0</v>
      </c>
      <c r="O76" s="38">
        <v>7963.84</v>
      </c>
      <c r="P76" s="12">
        <f t="shared" si="11"/>
        <v>-412036.16</v>
      </c>
    </row>
    <row r="77" spans="1:16" s="39" customFormat="1" x14ac:dyDescent="0.2">
      <c r="A77" s="35">
        <v>39903</v>
      </c>
      <c r="B77" s="19" t="str">
        <f t="shared" si="20"/>
        <v>3</v>
      </c>
      <c r="C77" s="19" t="str">
        <f t="shared" si="21"/>
        <v>39</v>
      </c>
      <c r="D77" s="36" t="str">
        <f t="shared" si="14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91342.44</v>
      </c>
      <c r="J77" s="11">
        <f t="shared" si="9"/>
        <v>0.45671220000000001</v>
      </c>
      <c r="K77" s="38">
        <v>91342.44</v>
      </c>
      <c r="L77" s="38">
        <v>0</v>
      </c>
      <c r="M77" s="38">
        <v>91342.44</v>
      </c>
      <c r="N77" s="11">
        <f t="shared" si="17"/>
        <v>1</v>
      </c>
      <c r="O77" s="38">
        <v>0</v>
      </c>
      <c r="P77" s="12">
        <f t="shared" si="11"/>
        <v>-108657.56</v>
      </c>
    </row>
    <row r="78" spans="1:16" s="39" customFormat="1" x14ac:dyDescent="0.2">
      <c r="A78" s="35">
        <v>39904</v>
      </c>
      <c r="B78" s="19" t="str">
        <f t="shared" si="20"/>
        <v>3</v>
      </c>
      <c r="C78" s="19" t="str">
        <f t="shared" si="21"/>
        <v>39</v>
      </c>
      <c r="D78" s="36" t="str">
        <f t="shared" si="14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ref="J78:J129" si="22">IF(H78=0," ",I78/H78)</f>
        <v>0</v>
      </c>
      <c r="K78" s="38">
        <v>0</v>
      </c>
      <c r="L78" s="38">
        <v>0</v>
      </c>
      <c r="M78" s="38">
        <v>0</v>
      </c>
      <c r="N78" s="11" t="str">
        <f t="shared" si="17"/>
        <v xml:space="preserve"> </v>
      </c>
      <c r="O78" s="38">
        <v>0</v>
      </c>
      <c r="P78" s="12">
        <f t="shared" si="11"/>
        <v>-10000</v>
      </c>
    </row>
    <row r="79" spans="1:16" s="39" customFormat="1" x14ac:dyDescent="0.2">
      <c r="A79" s="35">
        <v>39906</v>
      </c>
      <c r="B79" s="19" t="str">
        <f t="shared" ref="B79:B86" si="23">LEFT(A79,1)</f>
        <v>3</v>
      </c>
      <c r="C79" s="19" t="str">
        <f t="shared" ref="C79:C86" si="24">LEFT(A79,2)</f>
        <v>39</v>
      </c>
      <c r="D79" s="36" t="str">
        <f t="shared" si="14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1209.08</v>
      </c>
      <c r="J79" s="11" t="str">
        <f t="shared" si="22"/>
        <v xml:space="preserve"> </v>
      </c>
      <c r="K79" s="38">
        <v>1209.08</v>
      </c>
      <c r="L79" s="38">
        <v>0</v>
      </c>
      <c r="M79" s="38">
        <v>1209.08</v>
      </c>
      <c r="N79" s="11">
        <f t="shared" si="17"/>
        <v>1</v>
      </c>
      <c r="O79" s="38">
        <v>0</v>
      </c>
      <c r="P79" s="12">
        <f t="shared" si="11"/>
        <v>1209.08</v>
      </c>
    </row>
    <row r="80" spans="1:16" s="39" customFormat="1" x14ac:dyDescent="0.2">
      <c r="A80" s="35">
        <v>39907</v>
      </c>
      <c r="B80" s="19" t="str">
        <f t="shared" si="23"/>
        <v>3</v>
      </c>
      <c r="C80" s="19" t="str">
        <f t="shared" si="24"/>
        <v>39</v>
      </c>
      <c r="D80" s="36" t="str">
        <f t="shared" si="14"/>
        <v>399</v>
      </c>
      <c r="E80" s="37" t="s">
        <v>96</v>
      </c>
      <c r="F80" s="38">
        <v>16000</v>
      </c>
      <c r="G80" s="38">
        <v>0</v>
      </c>
      <c r="H80" s="38">
        <v>16000</v>
      </c>
      <c r="I80" s="38">
        <v>3416.66</v>
      </c>
      <c r="J80" s="11">
        <f t="shared" si="22"/>
        <v>0.21354124999999999</v>
      </c>
      <c r="K80" s="38">
        <v>2444.37</v>
      </c>
      <c r="L80" s="38">
        <v>0</v>
      </c>
      <c r="M80" s="38">
        <v>2444.37</v>
      </c>
      <c r="N80" s="11">
        <f t="shared" si="17"/>
        <v>0.71542676180831577</v>
      </c>
      <c r="O80" s="38">
        <v>972.29</v>
      </c>
      <c r="P80" s="12">
        <f t="shared" si="11"/>
        <v>-12583.34</v>
      </c>
    </row>
    <row r="81" spans="1:16" s="39" customFormat="1" x14ac:dyDescent="0.2">
      <c r="A81" s="35">
        <v>39910</v>
      </c>
      <c r="B81" s="19" t="str">
        <f t="shared" si="23"/>
        <v>3</v>
      </c>
      <c r="C81" s="19" t="str">
        <f t="shared" si="24"/>
        <v>39</v>
      </c>
      <c r="D81" s="36" t="str">
        <f t="shared" si="14"/>
        <v>399</v>
      </c>
      <c r="E81" s="37" t="s">
        <v>97</v>
      </c>
      <c r="F81" s="38">
        <v>0</v>
      </c>
      <c r="G81" s="38">
        <v>0</v>
      </c>
      <c r="H81" s="38">
        <v>0</v>
      </c>
      <c r="I81" s="38">
        <v>0</v>
      </c>
      <c r="J81" s="11" t="str">
        <f t="shared" si="22"/>
        <v xml:space="preserve"> 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11"/>
        <v>0</v>
      </c>
    </row>
    <row r="82" spans="1:16" s="39" customFormat="1" x14ac:dyDescent="0.2">
      <c r="A82" s="35">
        <v>42005</v>
      </c>
      <c r="B82" s="19" t="str">
        <f t="shared" si="23"/>
        <v>4</v>
      </c>
      <c r="C82" s="19" t="str">
        <f t="shared" si="24"/>
        <v>42</v>
      </c>
      <c r="D82" s="36" t="str">
        <f t="shared" si="14"/>
        <v>420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22"/>
        <v xml:space="preserve"> 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11"/>
        <v>0</v>
      </c>
    </row>
    <row r="83" spans="1:16" s="39" customFormat="1" x14ac:dyDescent="0.2">
      <c r="A83" s="35">
        <v>42010</v>
      </c>
      <c r="B83" s="19" t="str">
        <f t="shared" si="23"/>
        <v>4</v>
      </c>
      <c r="C83" s="19" t="str">
        <f t="shared" si="24"/>
        <v>42</v>
      </c>
      <c r="D83" s="36" t="str">
        <f t="shared" si="14"/>
        <v>420</v>
      </c>
      <c r="E83" s="37" t="s">
        <v>99</v>
      </c>
      <c r="F83" s="38">
        <v>102905420</v>
      </c>
      <c r="G83" s="38">
        <v>0</v>
      </c>
      <c r="H83" s="38">
        <v>102905420</v>
      </c>
      <c r="I83" s="38">
        <v>21499425.57</v>
      </c>
      <c r="J83" s="11">
        <f t="shared" si="22"/>
        <v>0.20892413217884928</v>
      </c>
      <c r="K83" s="38">
        <v>21580676.16</v>
      </c>
      <c r="L83" s="38">
        <v>162501.18</v>
      </c>
      <c r="M83" s="38">
        <v>21418174.98</v>
      </c>
      <c r="N83" s="11">
        <f t="shared" si="17"/>
        <v>0.99622080181931116</v>
      </c>
      <c r="O83" s="38">
        <v>81250.59</v>
      </c>
      <c r="P83" s="12">
        <f t="shared" si="11"/>
        <v>-81405994.430000007</v>
      </c>
    </row>
    <row r="84" spans="1:16" s="39" customFormat="1" x14ac:dyDescent="0.2">
      <c r="A84" s="35">
        <v>42020</v>
      </c>
      <c r="B84" s="19" t="str">
        <f t="shared" si="23"/>
        <v>4</v>
      </c>
      <c r="C84" s="19" t="str">
        <f t="shared" si="24"/>
        <v>42</v>
      </c>
      <c r="D84" s="36" t="str">
        <f t="shared" si="14"/>
        <v>420</v>
      </c>
      <c r="E84" s="37" t="s">
        <v>100</v>
      </c>
      <c r="F84" s="38">
        <v>6668800</v>
      </c>
      <c r="G84" s="38">
        <v>0</v>
      </c>
      <c r="H84" s="38">
        <v>6668800</v>
      </c>
      <c r="I84" s="38">
        <v>0</v>
      </c>
      <c r="J84" s="11">
        <f t="shared" si="22"/>
        <v>0</v>
      </c>
      <c r="K84" s="38">
        <v>0</v>
      </c>
      <c r="L84" s="38">
        <v>0</v>
      </c>
      <c r="M84" s="38">
        <v>0</v>
      </c>
      <c r="N84" s="11" t="str">
        <f t="shared" si="17"/>
        <v xml:space="preserve"> </v>
      </c>
      <c r="O84" s="38">
        <v>0</v>
      </c>
      <c r="P84" s="12">
        <f t="shared" si="11"/>
        <v>-6668800</v>
      </c>
    </row>
    <row r="85" spans="1:16" s="39" customFormat="1" x14ac:dyDescent="0.2">
      <c r="A85" s="35">
        <v>42090</v>
      </c>
      <c r="B85" s="19" t="str">
        <f t="shared" si="23"/>
        <v>4</v>
      </c>
      <c r="C85" s="19" t="str">
        <f t="shared" si="24"/>
        <v>42</v>
      </c>
      <c r="D85" s="36" t="str">
        <f t="shared" si="14"/>
        <v>420</v>
      </c>
      <c r="E85" s="37" t="s">
        <v>101</v>
      </c>
      <c r="F85" s="38">
        <v>1500000</v>
      </c>
      <c r="G85" s="38">
        <v>0</v>
      </c>
      <c r="H85" s="38">
        <v>1500000</v>
      </c>
      <c r="I85" s="38">
        <v>0</v>
      </c>
      <c r="J85" s="11">
        <f t="shared" si="22"/>
        <v>0</v>
      </c>
      <c r="K85" s="38">
        <v>0</v>
      </c>
      <c r="L85" s="38">
        <v>0</v>
      </c>
      <c r="M85" s="38">
        <v>0</v>
      </c>
      <c r="N85" s="11" t="str">
        <f t="shared" si="17"/>
        <v xml:space="preserve"> </v>
      </c>
      <c r="O85" s="38">
        <v>0</v>
      </c>
      <c r="P85" s="12">
        <f t="shared" si="11"/>
        <v>-1500000</v>
      </c>
    </row>
    <row r="86" spans="1:16" s="39" customFormat="1" x14ac:dyDescent="0.2">
      <c r="A86" s="35">
        <v>42091</v>
      </c>
      <c r="B86" s="19" t="str">
        <f t="shared" si="23"/>
        <v>4</v>
      </c>
      <c r="C86" s="19" t="str">
        <f t="shared" si="24"/>
        <v>42</v>
      </c>
      <c r="D86" s="36" t="str">
        <f t="shared" si="14"/>
        <v>420</v>
      </c>
      <c r="E86" s="37" t="s">
        <v>102</v>
      </c>
      <c r="F86" s="38">
        <v>70000</v>
      </c>
      <c r="G86" s="38">
        <v>0</v>
      </c>
      <c r="H86" s="38">
        <v>70000</v>
      </c>
      <c r="I86" s="38">
        <v>0</v>
      </c>
      <c r="J86" s="11">
        <f t="shared" si="22"/>
        <v>0</v>
      </c>
      <c r="K86" s="38">
        <v>0</v>
      </c>
      <c r="L86" s="38">
        <v>0</v>
      </c>
      <c r="M86" s="38">
        <v>0</v>
      </c>
      <c r="N86" s="11" t="str">
        <f t="shared" si="17"/>
        <v xml:space="preserve"> </v>
      </c>
      <c r="O86" s="38">
        <v>0</v>
      </c>
      <c r="P86" s="12">
        <f t="shared" si="11"/>
        <v>-70000</v>
      </c>
    </row>
    <row r="87" spans="1:16" s="39" customFormat="1" x14ac:dyDescent="0.2">
      <c r="A87" s="35">
        <v>42092</v>
      </c>
      <c r="B87" s="19" t="str">
        <f t="shared" si="20"/>
        <v>4</v>
      </c>
      <c r="C87" s="19" t="str">
        <f t="shared" si="21"/>
        <v>42</v>
      </c>
      <c r="D87" s="36" t="str">
        <f t="shared" si="14"/>
        <v>420</v>
      </c>
      <c r="E87" s="37" t="s">
        <v>103</v>
      </c>
      <c r="F87" s="38">
        <v>125000</v>
      </c>
      <c r="G87" s="38">
        <v>0</v>
      </c>
      <c r="H87" s="38">
        <v>125000</v>
      </c>
      <c r="I87" s="38">
        <v>62171.77</v>
      </c>
      <c r="J87" s="11">
        <f t="shared" si="22"/>
        <v>0.49737415999999995</v>
      </c>
      <c r="K87" s="38">
        <v>62171.77</v>
      </c>
      <c r="L87" s="38">
        <v>0</v>
      </c>
      <c r="M87" s="38">
        <v>62171.77</v>
      </c>
      <c r="N87" s="11">
        <f t="shared" si="17"/>
        <v>1</v>
      </c>
      <c r="O87" s="38">
        <v>0</v>
      </c>
      <c r="P87" s="12">
        <f t="shared" si="11"/>
        <v>-62828.23</v>
      </c>
    </row>
    <row r="88" spans="1:16" s="39" customFormat="1" x14ac:dyDescent="0.2">
      <c r="A88" s="35">
        <v>42093</v>
      </c>
      <c r="B88" s="19" t="str">
        <f t="shared" si="20"/>
        <v>4</v>
      </c>
      <c r="C88" s="19" t="str">
        <f t="shared" si="21"/>
        <v>42</v>
      </c>
      <c r="D88" s="36" t="str">
        <f t="shared" si="14"/>
        <v>420</v>
      </c>
      <c r="E88" s="37" t="s">
        <v>104</v>
      </c>
      <c r="F88" s="38">
        <v>40000</v>
      </c>
      <c r="G88" s="38">
        <v>0</v>
      </c>
      <c r="H88" s="38">
        <v>40000</v>
      </c>
      <c r="I88" s="38">
        <v>0</v>
      </c>
      <c r="J88" s="11">
        <f t="shared" si="22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11"/>
        <v>-40000</v>
      </c>
    </row>
    <row r="89" spans="1:16" s="39" customFormat="1" x14ac:dyDescent="0.2">
      <c r="A89" s="35">
        <v>42097</v>
      </c>
      <c r="B89" s="19" t="str">
        <f t="shared" si="20"/>
        <v>4</v>
      </c>
      <c r="C89" s="19" t="str">
        <f t="shared" si="21"/>
        <v>42</v>
      </c>
      <c r="D89" s="36" t="str">
        <f t="shared" si="14"/>
        <v>420</v>
      </c>
      <c r="E89" s="37" t="s">
        <v>105</v>
      </c>
      <c r="F89" s="38">
        <v>555256</v>
      </c>
      <c r="G89" s="38">
        <v>0</v>
      </c>
      <c r="H89" s="38">
        <v>555256</v>
      </c>
      <c r="I89" s="38">
        <v>0</v>
      </c>
      <c r="J89" s="11">
        <f t="shared" si="22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11"/>
        <v>-555256</v>
      </c>
    </row>
    <row r="90" spans="1:16" s="39" customFormat="1" x14ac:dyDescent="0.2">
      <c r="A90" s="35">
        <v>45001</v>
      </c>
      <c r="B90" s="19" t="str">
        <f t="shared" si="20"/>
        <v>4</v>
      </c>
      <c r="C90" s="19" t="str">
        <f t="shared" si="21"/>
        <v>45</v>
      </c>
      <c r="D90" s="36" t="str">
        <f t="shared" si="14"/>
        <v>450</v>
      </c>
      <c r="E90" s="37" t="s">
        <v>106</v>
      </c>
      <c r="F90" s="38">
        <v>597883</v>
      </c>
      <c r="G90" s="38">
        <v>0</v>
      </c>
      <c r="H90" s="38">
        <v>597883</v>
      </c>
      <c r="I90" s="38">
        <v>0</v>
      </c>
      <c r="J90" s="11">
        <f t="shared" si="22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11"/>
        <v>-597883</v>
      </c>
    </row>
    <row r="91" spans="1:16" s="39" customFormat="1" x14ac:dyDescent="0.2">
      <c r="A91" s="35">
        <v>45002</v>
      </c>
      <c r="B91" s="19" t="str">
        <f t="shared" si="20"/>
        <v>4</v>
      </c>
      <c r="C91" s="19" t="str">
        <f t="shared" si="21"/>
        <v>45</v>
      </c>
      <c r="D91" s="36" t="str">
        <f t="shared" si="14"/>
        <v>450</v>
      </c>
      <c r="E91" s="37" t="s">
        <v>107</v>
      </c>
      <c r="F91" s="38">
        <v>10508800</v>
      </c>
      <c r="G91" s="38">
        <v>0</v>
      </c>
      <c r="H91" s="38">
        <v>10508800</v>
      </c>
      <c r="I91" s="38">
        <v>574674</v>
      </c>
      <c r="J91" s="11">
        <f t="shared" si="22"/>
        <v>5.4685025883069428E-2</v>
      </c>
      <c r="K91" s="38">
        <v>574674</v>
      </c>
      <c r="L91" s="38">
        <v>0</v>
      </c>
      <c r="M91" s="38">
        <v>574674</v>
      </c>
      <c r="N91" s="11">
        <f t="shared" si="17"/>
        <v>1</v>
      </c>
      <c r="O91" s="38">
        <v>0</v>
      </c>
      <c r="P91" s="12">
        <f t="shared" si="11"/>
        <v>-9934126</v>
      </c>
    </row>
    <row r="92" spans="1:16" s="39" customFormat="1" x14ac:dyDescent="0.2">
      <c r="A92" s="35">
        <v>45004</v>
      </c>
      <c r="B92" s="19" t="str">
        <f t="shared" si="20"/>
        <v>4</v>
      </c>
      <c r="C92" s="19" t="str">
        <f t="shared" si="21"/>
        <v>45</v>
      </c>
      <c r="D92" s="36" t="str">
        <f t="shared" si="14"/>
        <v>450</v>
      </c>
      <c r="E92" s="37" t="s">
        <v>108</v>
      </c>
      <c r="F92" s="38">
        <v>3308000</v>
      </c>
      <c r="G92" s="38">
        <v>0</v>
      </c>
      <c r="H92" s="38">
        <v>3308000</v>
      </c>
      <c r="I92" s="38">
        <v>96397</v>
      </c>
      <c r="J92" s="11">
        <f t="shared" si="22"/>
        <v>2.914056831922612E-2</v>
      </c>
      <c r="K92" s="38">
        <v>96397</v>
      </c>
      <c r="L92" s="38">
        <v>0</v>
      </c>
      <c r="M92" s="38">
        <v>96397</v>
      </c>
      <c r="N92" s="11">
        <f t="shared" si="17"/>
        <v>1</v>
      </c>
      <c r="O92" s="38">
        <v>0</v>
      </c>
      <c r="P92" s="12">
        <f t="shared" si="11"/>
        <v>-3211603</v>
      </c>
    </row>
    <row r="93" spans="1:16" s="39" customFormat="1" x14ac:dyDescent="0.2">
      <c r="A93" s="35">
        <v>45005</v>
      </c>
      <c r="B93" s="19" t="str">
        <f t="shared" si="20"/>
        <v>4</v>
      </c>
      <c r="C93" s="19" t="str">
        <f t="shared" si="21"/>
        <v>45</v>
      </c>
      <c r="D93" s="36" t="str">
        <f t="shared" si="14"/>
        <v>450</v>
      </c>
      <c r="E93" s="37" t="s">
        <v>109</v>
      </c>
      <c r="F93" s="38">
        <v>863000</v>
      </c>
      <c r="G93" s="38">
        <v>0</v>
      </c>
      <c r="H93" s="38">
        <v>863000</v>
      </c>
      <c r="I93" s="38">
        <v>25376</v>
      </c>
      <c r="J93" s="11">
        <f t="shared" si="22"/>
        <v>2.9404403244495943E-2</v>
      </c>
      <c r="K93" s="38">
        <v>25376</v>
      </c>
      <c r="L93" s="38">
        <v>0</v>
      </c>
      <c r="M93" s="38">
        <v>25376</v>
      </c>
      <c r="N93" s="11">
        <f t="shared" si="17"/>
        <v>1</v>
      </c>
      <c r="O93" s="38">
        <v>0</v>
      </c>
      <c r="P93" s="12">
        <f t="shared" si="11"/>
        <v>-837624</v>
      </c>
    </row>
    <row r="94" spans="1:16" s="39" customFormat="1" x14ac:dyDescent="0.2">
      <c r="A94" s="35">
        <v>45007</v>
      </c>
      <c r="B94" s="19" t="str">
        <f t="shared" si="20"/>
        <v>4</v>
      </c>
      <c r="C94" s="19" t="str">
        <f t="shared" si="21"/>
        <v>45</v>
      </c>
      <c r="D94" s="36" t="str">
        <f t="shared" si="14"/>
        <v>450</v>
      </c>
      <c r="E94" s="37" t="s">
        <v>110</v>
      </c>
      <c r="F94" s="38">
        <v>464500</v>
      </c>
      <c r="G94" s="38">
        <v>0</v>
      </c>
      <c r="H94" s="38">
        <v>464500</v>
      </c>
      <c r="I94" s="38">
        <v>48430</v>
      </c>
      <c r="J94" s="11">
        <f t="shared" si="22"/>
        <v>0.10426264800861142</v>
      </c>
      <c r="K94" s="38">
        <v>48430</v>
      </c>
      <c r="L94" s="38">
        <v>0</v>
      </c>
      <c r="M94" s="38">
        <v>48430</v>
      </c>
      <c r="N94" s="11">
        <f t="shared" si="17"/>
        <v>1</v>
      </c>
      <c r="O94" s="38">
        <v>0</v>
      </c>
      <c r="P94" s="12">
        <f t="shared" si="11"/>
        <v>-416070</v>
      </c>
    </row>
    <row r="95" spans="1:16" s="39" customFormat="1" x14ac:dyDescent="0.2">
      <c r="A95" s="35">
        <v>45008</v>
      </c>
      <c r="B95" s="19" t="str">
        <f t="shared" si="20"/>
        <v>4</v>
      </c>
      <c r="C95" s="19" t="str">
        <f t="shared" si="21"/>
        <v>45</v>
      </c>
      <c r="D95" s="36" t="str">
        <f t="shared" si="14"/>
        <v>450</v>
      </c>
      <c r="E95" s="37" t="s">
        <v>111</v>
      </c>
      <c r="F95" s="38">
        <v>1374</v>
      </c>
      <c r="G95" s="38">
        <v>0</v>
      </c>
      <c r="H95" s="38">
        <v>1374</v>
      </c>
      <c r="I95" s="38">
        <v>0</v>
      </c>
      <c r="J95" s="11">
        <f t="shared" si="22"/>
        <v>0</v>
      </c>
      <c r="K95" s="38">
        <v>0</v>
      </c>
      <c r="L95" s="38">
        <v>0</v>
      </c>
      <c r="M95" s="38">
        <v>0</v>
      </c>
      <c r="N95" s="11" t="str">
        <f t="shared" si="17"/>
        <v xml:space="preserve"> </v>
      </c>
      <c r="O95" s="38">
        <v>0</v>
      </c>
      <c r="P95" s="12">
        <f t="shared" si="11"/>
        <v>-1374</v>
      </c>
    </row>
    <row r="96" spans="1:16" s="39" customFormat="1" x14ac:dyDescent="0.2">
      <c r="A96" s="35">
        <v>45009</v>
      </c>
      <c r="B96" s="19" t="str">
        <f t="shared" si="20"/>
        <v>4</v>
      </c>
      <c r="C96" s="19" t="str">
        <f t="shared" si="21"/>
        <v>45</v>
      </c>
      <c r="D96" s="36" t="str">
        <f t="shared" si="14"/>
        <v>450</v>
      </c>
      <c r="E96" s="37" t="s">
        <v>112</v>
      </c>
      <c r="F96" s="38">
        <v>19500</v>
      </c>
      <c r="G96" s="38">
        <v>0</v>
      </c>
      <c r="H96" s="38">
        <v>19500</v>
      </c>
      <c r="I96" s="38">
        <v>0</v>
      </c>
      <c r="J96" s="11">
        <f t="shared" si="22"/>
        <v>0</v>
      </c>
      <c r="K96" s="38">
        <v>0</v>
      </c>
      <c r="L96" s="38">
        <v>0</v>
      </c>
      <c r="M96" s="38">
        <v>0</v>
      </c>
      <c r="N96" s="11" t="str">
        <f t="shared" si="17"/>
        <v xml:space="preserve"> </v>
      </c>
      <c r="O96" s="38">
        <v>0</v>
      </c>
      <c r="P96" s="12">
        <f t="shared" si="11"/>
        <v>-19500</v>
      </c>
    </row>
    <row r="97" spans="1:16" s="39" customFormat="1" x14ac:dyDescent="0.2">
      <c r="A97" s="35">
        <v>45010</v>
      </c>
      <c r="B97" s="19" t="str">
        <f t="shared" si="20"/>
        <v>4</v>
      </c>
      <c r="C97" s="19" t="str">
        <f t="shared" si="21"/>
        <v>45</v>
      </c>
      <c r="D97" s="36" t="str">
        <f t="shared" si="14"/>
        <v>450</v>
      </c>
      <c r="E97" s="37" t="s">
        <v>113</v>
      </c>
      <c r="F97" s="38">
        <v>88000</v>
      </c>
      <c r="G97" s="38">
        <v>0</v>
      </c>
      <c r="H97" s="38">
        <v>88000</v>
      </c>
      <c r="I97" s="38">
        <v>0</v>
      </c>
      <c r="J97" s="11">
        <f t="shared" si="22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11"/>
        <v>-88000</v>
      </c>
    </row>
    <row r="98" spans="1:16" s="39" customFormat="1" x14ac:dyDescent="0.2">
      <c r="A98" s="35">
        <v>45011</v>
      </c>
      <c r="B98" s="19" t="str">
        <f t="shared" si="20"/>
        <v>4</v>
      </c>
      <c r="C98" s="19" t="str">
        <f t="shared" si="21"/>
        <v>45</v>
      </c>
      <c r="D98" s="36" t="str">
        <f t="shared" si="14"/>
        <v>450</v>
      </c>
      <c r="E98" s="37" t="s">
        <v>114</v>
      </c>
      <c r="F98" s="38">
        <v>810233</v>
      </c>
      <c r="G98" s="38">
        <v>0</v>
      </c>
      <c r="H98" s="38">
        <v>810233</v>
      </c>
      <c r="I98" s="38">
        <v>0</v>
      </c>
      <c r="J98" s="11">
        <f t="shared" si="22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11"/>
        <v>-810233</v>
      </c>
    </row>
    <row r="99" spans="1:16" s="39" customFormat="1" x14ac:dyDescent="0.2">
      <c r="A99" s="35">
        <v>45016</v>
      </c>
      <c r="B99" s="19" t="str">
        <f t="shared" si="20"/>
        <v>4</v>
      </c>
      <c r="C99" s="19" t="str">
        <f t="shared" si="21"/>
        <v>45</v>
      </c>
      <c r="D99" s="36" t="str">
        <f t="shared" si="14"/>
        <v>450</v>
      </c>
      <c r="E99" s="37" t="s">
        <v>115</v>
      </c>
      <c r="F99" s="38">
        <v>162874</v>
      </c>
      <c r="G99" s="38">
        <v>0</v>
      </c>
      <c r="H99" s="38">
        <v>162874</v>
      </c>
      <c r="I99" s="38">
        <v>107506.79</v>
      </c>
      <c r="J99" s="11">
        <f t="shared" si="22"/>
        <v>0.66006109016785974</v>
      </c>
      <c r="K99" s="38">
        <v>107506.79</v>
      </c>
      <c r="L99" s="38">
        <v>0</v>
      </c>
      <c r="M99" s="38">
        <v>107506.79</v>
      </c>
      <c r="N99" s="11">
        <f t="shared" si="17"/>
        <v>1</v>
      </c>
      <c r="O99" s="38">
        <v>0</v>
      </c>
      <c r="P99" s="12">
        <f t="shared" si="11"/>
        <v>-55367.210000000006</v>
      </c>
    </row>
    <row r="100" spans="1:16" s="39" customFormat="1" x14ac:dyDescent="0.2">
      <c r="A100" s="35">
        <v>45017</v>
      </c>
      <c r="B100" s="19" t="str">
        <f t="shared" si="20"/>
        <v>4</v>
      </c>
      <c r="C100" s="19" t="str">
        <f t="shared" si="21"/>
        <v>45</v>
      </c>
      <c r="D100" s="36" t="str">
        <f t="shared" si="14"/>
        <v>450</v>
      </c>
      <c r="E100" s="37" t="s">
        <v>116</v>
      </c>
      <c r="F100" s="38">
        <v>399000</v>
      </c>
      <c r="G100" s="38">
        <v>0</v>
      </c>
      <c r="H100" s="38">
        <v>399000</v>
      </c>
      <c r="I100" s="38">
        <v>0</v>
      </c>
      <c r="J100" s="11">
        <f t="shared" si="22"/>
        <v>0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11"/>
        <v>-399000</v>
      </c>
    </row>
    <row r="101" spans="1:16" s="39" customFormat="1" x14ac:dyDescent="0.2">
      <c r="A101" s="35">
        <v>45018</v>
      </c>
      <c r="B101" s="19" t="str">
        <f t="shared" si="20"/>
        <v>4</v>
      </c>
      <c r="C101" s="19" t="str">
        <f t="shared" si="21"/>
        <v>45</v>
      </c>
      <c r="D101" s="36" t="str">
        <f t="shared" si="14"/>
        <v>450</v>
      </c>
      <c r="E101" s="37" t="s">
        <v>117</v>
      </c>
      <c r="F101" s="38">
        <v>10500</v>
      </c>
      <c r="G101" s="38">
        <v>0</v>
      </c>
      <c r="H101" s="38">
        <v>10500</v>
      </c>
      <c r="I101" s="38">
        <v>0</v>
      </c>
      <c r="J101" s="11">
        <f t="shared" si="22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11"/>
        <v>-10500</v>
      </c>
    </row>
    <row r="102" spans="1:16" s="39" customFormat="1" x14ac:dyDescent="0.2">
      <c r="A102" s="35">
        <v>45034</v>
      </c>
      <c r="B102" s="19" t="str">
        <f t="shared" si="20"/>
        <v>4</v>
      </c>
      <c r="C102" s="19" t="str">
        <f t="shared" si="21"/>
        <v>45</v>
      </c>
      <c r="D102" s="36" t="str">
        <f t="shared" si="14"/>
        <v>450</v>
      </c>
      <c r="E102" s="37" t="s">
        <v>118</v>
      </c>
      <c r="F102" s="38">
        <v>0</v>
      </c>
      <c r="G102" s="38">
        <v>0</v>
      </c>
      <c r="H102" s="38">
        <v>0</v>
      </c>
      <c r="I102" s="38">
        <v>1130</v>
      </c>
      <c r="J102" s="11" t="str">
        <f t="shared" si="22"/>
        <v xml:space="preserve"> </v>
      </c>
      <c r="K102" s="38">
        <v>1130</v>
      </c>
      <c r="L102" s="38">
        <v>0</v>
      </c>
      <c r="M102" s="38">
        <v>1130</v>
      </c>
      <c r="N102" s="11">
        <f t="shared" si="17"/>
        <v>1</v>
      </c>
      <c r="O102" s="38">
        <v>0</v>
      </c>
      <c r="P102" s="12">
        <f t="shared" si="11"/>
        <v>1130</v>
      </c>
    </row>
    <row r="103" spans="1:16" s="39" customFormat="1" x14ac:dyDescent="0.2">
      <c r="A103" s="35">
        <v>45060</v>
      </c>
      <c r="B103" s="19" t="str">
        <f t="shared" si="20"/>
        <v>4</v>
      </c>
      <c r="C103" s="19" t="str">
        <f t="shared" si="21"/>
        <v>45</v>
      </c>
      <c r="D103" s="36" t="str">
        <f t="shared" si="14"/>
        <v>450</v>
      </c>
      <c r="E103" s="37" t="s">
        <v>119</v>
      </c>
      <c r="F103" s="38">
        <v>75120</v>
      </c>
      <c r="G103" s="38">
        <v>0</v>
      </c>
      <c r="H103" s="38">
        <v>75120</v>
      </c>
      <c r="I103" s="38">
        <v>0</v>
      </c>
      <c r="J103" s="11">
        <f t="shared" si="22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11"/>
        <v>-75120</v>
      </c>
    </row>
    <row r="104" spans="1:16" s="39" customFormat="1" x14ac:dyDescent="0.2">
      <c r="A104" s="35">
        <v>45081</v>
      </c>
      <c r="B104" s="19" t="str">
        <f t="shared" si="20"/>
        <v>4</v>
      </c>
      <c r="C104" s="19" t="str">
        <f t="shared" si="21"/>
        <v>45</v>
      </c>
      <c r="D104" s="36" t="str">
        <f t="shared" si="14"/>
        <v>450</v>
      </c>
      <c r="E104" s="37" t="s">
        <v>120</v>
      </c>
      <c r="F104" s="38">
        <v>220000</v>
      </c>
      <c r="G104" s="38">
        <v>0</v>
      </c>
      <c r="H104" s="38">
        <v>220000</v>
      </c>
      <c r="I104" s="38">
        <v>0</v>
      </c>
      <c r="J104" s="11">
        <f t="shared" si="22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11"/>
        <v>-220000</v>
      </c>
    </row>
    <row r="105" spans="1:16" s="39" customFormat="1" x14ac:dyDescent="0.2">
      <c r="A105" s="35">
        <v>45082</v>
      </c>
      <c r="B105" s="19" t="str">
        <f t="shared" si="20"/>
        <v>4</v>
      </c>
      <c r="C105" s="19" t="str">
        <f t="shared" si="21"/>
        <v>45</v>
      </c>
      <c r="D105" s="36" t="str">
        <f t="shared" si="14"/>
        <v>450</v>
      </c>
      <c r="E105" s="37" t="s">
        <v>121</v>
      </c>
      <c r="F105" s="38">
        <v>1722000</v>
      </c>
      <c r="G105" s="38">
        <v>0</v>
      </c>
      <c r="H105" s="38">
        <v>1722000</v>
      </c>
      <c r="I105" s="38">
        <v>0</v>
      </c>
      <c r="J105" s="11">
        <f t="shared" si="22"/>
        <v>0</v>
      </c>
      <c r="K105" s="38">
        <v>0</v>
      </c>
      <c r="L105" s="38">
        <v>0</v>
      </c>
      <c r="M105" s="38">
        <v>0</v>
      </c>
      <c r="N105" s="11" t="str">
        <f t="shared" si="17"/>
        <v xml:space="preserve"> </v>
      </c>
      <c r="O105" s="38">
        <v>0</v>
      </c>
      <c r="P105" s="12">
        <f t="shared" si="11"/>
        <v>-1722000</v>
      </c>
    </row>
    <row r="106" spans="1:16" s="39" customFormat="1" x14ac:dyDescent="0.2">
      <c r="A106" s="35">
        <v>45084</v>
      </c>
      <c r="B106" s="19" t="str">
        <f t="shared" si="20"/>
        <v>4</v>
      </c>
      <c r="C106" s="19" t="str">
        <f t="shared" si="21"/>
        <v>45</v>
      </c>
      <c r="D106" s="36" t="str">
        <f t="shared" si="14"/>
        <v>450</v>
      </c>
      <c r="E106" s="37" t="s">
        <v>122</v>
      </c>
      <c r="F106" s="38">
        <v>570000</v>
      </c>
      <c r="G106" s="38">
        <v>0</v>
      </c>
      <c r="H106" s="38">
        <v>570000</v>
      </c>
      <c r="I106" s="38">
        <v>0</v>
      </c>
      <c r="J106" s="11">
        <f t="shared" si="22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11"/>
        <v>-570000</v>
      </c>
    </row>
    <row r="107" spans="1:16" s="39" customFormat="1" x14ac:dyDescent="0.2">
      <c r="A107" s="35">
        <v>45088</v>
      </c>
      <c r="B107" s="19" t="str">
        <f t="shared" si="20"/>
        <v>4</v>
      </c>
      <c r="C107" s="19" t="str">
        <f t="shared" si="21"/>
        <v>45</v>
      </c>
      <c r="D107" s="36" t="str">
        <f t="shared" si="14"/>
        <v>450</v>
      </c>
      <c r="E107" s="37" t="s">
        <v>123</v>
      </c>
      <c r="F107" s="38">
        <v>2498002</v>
      </c>
      <c r="G107" s="38">
        <v>0</v>
      </c>
      <c r="H107" s="38">
        <v>2498002</v>
      </c>
      <c r="I107" s="38">
        <v>20323.2</v>
      </c>
      <c r="J107" s="11">
        <f t="shared" si="22"/>
        <v>8.1357821170679606E-3</v>
      </c>
      <c r="K107" s="38">
        <v>20323.2</v>
      </c>
      <c r="L107" s="38">
        <v>0</v>
      </c>
      <c r="M107" s="38">
        <v>20323.2</v>
      </c>
      <c r="N107" s="11">
        <f t="shared" si="17"/>
        <v>1</v>
      </c>
      <c r="O107" s="38">
        <v>0</v>
      </c>
      <c r="P107" s="12">
        <f t="shared" si="11"/>
        <v>-2477678.7999999998</v>
      </c>
    </row>
    <row r="108" spans="1:16" s="39" customFormat="1" x14ac:dyDescent="0.2">
      <c r="A108" s="35">
        <v>45091</v>
      </c>
      <c r="B108" s="19" t="str">
        <f t="shared" si="20"/>
        <v>4</v>
      </c>
      <c r="C108" s="19" t="str">
        <f t="shared" si="21"/>
        <v>45</v>
      </c>
      <c r="D108" s="36" t="str">
        <f t="shared" si="14"/>
        <v>450</v>
      </c>
      <c r="E108" s="37" t="s">
        <v>124</v>
      </c>
      <c r="F108" s="38">
        <v>85700</v>
      </c>
      <c r="G108" s="38">
        <v>0</v>
      </c>
      <c r="H108" s="38">
        <v>85700</v>
      </c>
      <c r="I108" s="38">
        <v>0</v>
      </c>
      <c r="J108" s="11">
        <f t="shared" si="22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11"/>
        <v>-85700</v>
      </c>
    </row>
    <row r="109" spans="1:16" s="39" customFormat="1" x14ac:dyDescent="0.2">
      <c r="A109" s="35">
        <v>45162</v>
      </c>
      <c r="B109" s="19" t="str">
        <f t="shared" si="20"/>
        <v>4</v>
      </c>
      <c r="C109" s="19" t="str">
        <f t="shared" si="21"/>
        <v>45</v>
      </c>
      <c r="D109" s="36" t="str">
        <f t="shared" si="14"/>
        <v>451</v>
      </c>
      <c r="E109" s="37" t="s">
        <v>125</v>
      </c>
      <c r="F109" s="38">
        <v>248383</v>
      </c>
      <c r="G109" s="38">
        <v>0</v>
      </c>
      <c r="H109" s="38">
        <v>248383</v>
      </c>
      <c r="I109" s="38">
        <v>200533.54</v>
      </c>
      <c r="J109" s="11">
        <f t="shared" si="22"/>
        <v>0.80735613951035301</v>
      </c>
      <c r="K109" s="38">
        <v>200533.54</v>
      </c>
      <c r="L109" s="38">
        <v>0</v>
      </c>
      <c r="M109" s="38">
        <v>200533.54</v>
      </c>
      <c r="N109" s="11">
        <f t="shared" si="17"/>
        <v>1</v>
      </c>
      <c r="O109" s="38">
        <v>0</v>
      </c>
      <c r="P109" s="12">
        <f t="shared" si="11"/>
        <v>-47849.459999999992</v>
      </c>
    </row>
    <row r="110" spans="1:16" s="39" customFormat="1" x14ac:dyDescent="0.2">
      <c r="A110" s="35">
        <v>45167</v>
      </c>
      <c r="B110" s="19" t="str">
        <f t="shared" si="20"/>
        <v>4</v>
      </c>
      <c r="C110" s="19" t="str">
        <f t="shared" si="21"/>
        <v>45</v>
      </c>
      <c r="D110" s="36" t="str">
        <f t="shared" si="14"/>
        <v>451</v>
      </c>
      <c r="E110" s="37" t="s">
        <v>126</v>
      </c>
      <c r="F110" s="38">
        <v>208889</v>
      </c>
      <c r="G110" s="38">
        <v>0</v>
      </c>
      <c r="H110" s="38">
        <v>208889</v>
      </c>
      <c r="I110" s="38">
        <v>125333.46</v>
      </c>
      <c r="J110" s="11">
        <f t="shared" si="22"/>
        <v>0.60000028723388976</v>
      </c>
      <c r="K110" s="38">
        <v>125333.46</v>
      </c>
      <c r="L110" s="38">
        <v>0</v>
      </c>
      <c r="M110" s="38">
        <v>125333.46</v>
      </c>
      <c r="N110" s="11">
        <f t="shared" si="17"/>
        <v>1</v>
      </c>
      <c r="O110" s="38">
        <v>0</v>
      </c>
      <c r="P110" s="12">
        <f t="shared" si="11"/>
        <v>-83555.539999999994</v>
      </c>
    </row>
    <row r="111" spans="1:16" s="39" customFormat="1" x14ac:dyDescent="0.2">
      <c r="A111" s="35">
        <v>45168</v>
      </c>
      <c r="B111" s="19" t="str">
        <f t="shared" si="20"/>
        <v>4</v>
      </c>
      <c r="C111" s="19" t="str">
        <f t="shared" si="21"/>
        <v>45</v>
      </c>
      <c r="D111" s="36" t="str">
        <f t="shared" si="14"/>
        <v>451</v>
      </c>
      <c r="E111" s="37" t="s">
        <v>127</v>
      </c>
      <c r="F111" s="38">
        <v>250667</v>
      </c>
      <c r="G111" s="38">
        <v>0</v>
      </c>
      <c r="H111" s="38">
        <v>250667</v>
      </c>
      <c r="I111" s="38">
        <v>236176.03</v>
      </c>
      <c r="J111" s="11">
        <f t="shared" si="22"/>
        <v>0.94219035612984559</v>
      </c>
      <c r="K111" s="38">
        <v>236176.03</v>
      </c>
      <c r="L111" s="38">
        <v>0</v>
      </c>
      <c r="M111" s="38">
        <v>236176.03</v>
      </c>
      <c r="N111" s="11">
        <f t="shared" si="17"/>
        <v>1</v>
      </c>
      <c r="O111" s="38">
        <v>0</v>
      </c>
      <c r="P111" s="12">
        <f t="shared" si="11"/>
        <v>-14490.970000000001</v>
      </c>
    </row>
    <row r="112" spans="1:16" s="39" customFormat="1" x14ac:dyDescent="0.2">
      <c r="A112" s="35">
        <v>45169</v>
      </c>
      <c r="B112" s="19" t="str">
        <f t="shared" si="20"/>
        <v>4</v>
      </c>
      <c r="C112" s="19" t="str">
        <f t="shared" si="21"/>
        <v>45</v>
      </c>
      <c r="D112" s="36" t="str">
        <f t="shared" si="14"/>
        <v>451</v>
      </c>
      <c r="E112" s="37" t="s">
        <v>160</v>
      </c>
      <c r="F112" s="38">
        <v>0</v>
      </c>
      <c r="G112" s="38">
        <v>0</v>
      </c>
      <c r="H112" s="38">
        <v>0</v>
      </c>
      <c r="I112" s="38">
        <v>129540.78</v>
      </c>
      <c r="J112" s="11" t="str">
        <f t="shared" si="22"/>
        <v xml:space="preserve"> </v>
      </c>
      <c r="K112" s="38">
        <v>129540.78</v>
      </c>
      <c r="L112" s="38">
        <v>0</v>
      </c>
      <c r="M112" s="38">
        <v>129540.78</v>
      </c>
      <c r="N112" s="11">
        <f t="shared" si="17"/>
        <v>1</v>
      </c>
      <c r="O112" s="38">
        <v>0</v>
      </c>
      <c r="P112" s="12">
        <f t="shared" si="11"/>
        <v>129540.78</v>
      </c>
    </row>
    <row r="113" spans="1:16" s="39" customFormat="1" x14ac:dyDescent="0.2">
      <c r="A113" s="35">
        <v>46300</v>
      </c>
      <c r="B113" s="19" t="str">
        <f t="shared" si="20"/>
        <v>4</v>
      </c>
      <c r="C113" s="19" t="str">
        <f t="shared" si="21"/>
        <v>46</v>
      </c>
      <c r="D113" s="36" t="str">
        <f t="shared" si="14"/>
        <v>463</v>
      </c>
      <c r="E113" s="37" t="s">
        <v>128</v>
      </c>
      <c r="F113" s="38">
        <v>575000</v>
      </c>
      <c r="G113" s="38">
        <v>0</v>
      </c>
      <c r="H113" s="38">
        <v>575000</v>
      </c>
      <c r="I113" s="38">
        <v>0</v>
      </c>
      <c r="J113" s="11">
        <f t="shared" si="22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si="11"/>
        <v>-575000</v>
      </c>
    </row>
    <row r="114" spans="1:16" s="39" customFormat="1" x14ac:dyDescent="0.2">
      <c r="A114" s="35">
        <v>49705</v>
      </c>
      <c r="B114" s="19" t="str">
        <f t="shared" si="20"/>
        <v>4</v>
      </c>
      <c r="C114" s="19" t="str">
        <f t="shared" si="21"/>
        <v>49</v>
      </c>
      <c r="D114" s="36" t="str">
        <f t="shared" si="14"/>
        <v>497</v>
      </c>
      <c r="E114" s="37" t="s">
        <v>129</v>
      </c>
      <c r="F114" s="38">
        <v>14160</v>
      </c>
      <c r="G114" s="38">
        <v>0</v>
      </c>
      <c r="H114" s="38">
        <v>14160</v>
      </c>
      <c r="I114" s="38">
        <v>0</v>
      </c>
      <c r="J114" s="11">
        <f t="shared" si="22"/>
        <v>0</v>
      </c>
      <c r="K114" s="38">
        <v>0</v>
      </c>
      <c r="L114" s="38">
        <v>0</v>
      </c>
      <c r="M114" s="38">
        <v>0</v>
      </c>
      <c r="N114" s="11" t="str">
        <f t="shared" si="17"/>
        <v xml:space="preserve"> </v>
      </c>
      <c r="O114" s="38">
        <v>0</v>
      </c>
      <c r="P114" s="12">
        <f t="shared" si="11"/>
        <v>-14160</v>
      </c>
    </row>
    <row r="115" spans="1:16" s="39" customFormat="1" x14ac:dyDescent="0.2">
      <c r="A115" s="35">
        <v>49711</v>
      </c>
      <c r="B115" s="19" t="str">
        <f t="shared" si="20"/>
        <v>4</v>
      </c>
      <c r="C115" s="19" t="str">
        <f t="shared" si="21"/>
        <v>49</v>
      </c>
      <c r="D115" s="36" t="str">
        <f t="shared" si="14"/>
        <v>497</v>
      </c>
      <c r="E115" s="37" t="s">
        <v>130</v>
      </c>
      <c r="F115" s="38">
        <v>4500</v>
      </c>
      <c r="G115" s="38">
        <v>0</v>
      </c>
      <c r="H115" s="38">
        <v>4500</v>
      </c>
      <c r="I115" s="38">
        <v>0</v>
      </c>
      <c r="J115" s="11">
        <f t="shared" si="22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11"/>
        <v>-4500</v>
      </c>
    </row>
    <row r="116" spans="1:16" s="39" customFormat="1" x14ac:dyDescent="0.2">
      <c r="A116" s="35">
        <v>49713</v>
      </c>
      <c r="B116" s="19" t="str">
        <f t="shared" si="20"/>
        <v>4</v>
      </c>
      <c r="C116" s="19" t="str">
        <f t="shared" si="21"/>
        <v>49</v>
      </c>
      <c r="D116" s="36" t="str">
        <f t="shared" si="14"/>
        <v>497</v>
      </c>
      <c r="E116" s="37" t="s">
        <v>131</v>
      </c>
      <c r="F116" s="38">
        <v>41540</v>
      </c>
      <c r="G116" s="38">
        <v>0</v>
      </c>
      <c r="H116" s="38">
        <v>41540</v>
      </c>
      <c r="I116" s="38">
        <v>0</v>
      </c>
      <c r="J116" s="11">
        <f t="shared" si="22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11"/>
        <v>-41540</v>
      </c>
    </row>
    <row r="117" spans="1:16" s="39" customFormat="1" x14ac:dyDescent="0.2">
      <c r="A117" s="35">
        <v>49716</v>
      </c>
      <c r="B117" s="19" t="str">
        <f t="shared" si="20"/>
        <v>4</v>
      </c>
      <c r="C117" s="19" t="str">
        <f t="shared" si="21"/>
        <v>49</v>
      </c>
      <c r="D117" s="36" t="str">
        <f t="shared" si="14"/>
        <v>497</v>
      </c>
      <c r="E117" s="37" t="s">
        <v>132</v>
      </c>
      <c r="F117" s="38">
        <v>36900</v>
      </c>
      <c r="G117" s="38">
        <v>0</v>
      </c>
      <c r="H117" s="38">
        <v>36900</v>
      </c>
      <c r="I117" s="38">
        <v>0</v>
      </c>
      <c r="J117" s="11">
        <f t="shared" si="22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11"/>
        <v>-36900</v>
      </c>
    </row>
    <row r="118" spans="1:16" s="39" customFormat="1" x14ac:dyDescent="0.2">
      <c r="A118" s="35">
        <v>49717</v>
      </c>
      <c r="B118" s="19" t="str">
        <f t="shared" si="20"/>
        <v>4</v>
      </c>
      <c r="C118" s="19" t="str">
        <f t="shared" si="21"/>
        <v>49</v>
      </c>
      <c r="D118" s="36" t="str">
        <f t="shared" si="14"/>
        <v>497</v>
      </c>
      <c r="E118" s="37" t="s">
        <v>133</v>
      </c>
      <c r="F118" s="38">
        <v>72674</v>
      </c>
      <c r="G118" s="38">
        <v>0</v>
      </c>
      <c r="H118" s="38">
        <v>72674</v>
      </c>
      <c r="I118" s="38">
        <v>0</v>
      </c>
      <c r="J118" s="11">
        <f t="shared" si="22"/>
        <v>0</v>
      </c>
      <c r="K118" s="38">
        <v>0</v>
      </c>
      <c r="L118" s="38">
        <v>0</v>
      </c>
      <c r="M118" s="38">
        <v>0</v>
      </c>
      <c r="N118" s="11" t="str">
        <f t="shared" si="17"/>
        <v xml:space="preserve"> </v>
      </c>
      <c r="O118" s="38">
        <v>0</v>
      </c>
      <c r="P118" s="12">
        <f t="shared" si="11"/>
        <v>-72674</v>
      </c>
    </row>
    <row r="119" spans="1:16" s="39" customFormat="1" x14ac:dyDescent="0.2">
      <c r="A119" s="35">
        <v>49718</v>
      </c>
      <c r="B119" s="19" t="str">
        <f t="shared" si="20"/>
        <v>4</v>
      </c>
      <c r="C119" s="19" t="str">
        <f t="shared" si="21"/>
        <v>49</v>
      </c>
      <c r="D119" s="36" t="str">
        <f t="shared" si="14"/>
        <v>497</v>
      </c>
      <c r="E119" s="37" t="s">
        <v>134</v>
      </c>
      <c r="F119" s="38">
        <v>31164</v>
      </c>
      <c r="G119" s="38">
        <v>0</v>
      </c>
      <c r="H119" s="38">
        <v>31164</v>
      </c>
      <c r="I119" s="38">
        <v>0</v>
      </c>
      <c r="J119" s="11">
        <f t="shared" si="22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11"/>
        <v>-31164</v>
      </c>
    </row>
    <row r="120" spans="1:16" s="39" customFormat="1" x14ac:dyDescent="0.2">
      <c r="A120" s="35">
        <v>49719</v>
      </c>
      <c r="B120" s="19" t="str">
        <f t="shared" si="20"/>
        <v>4</v>
      </c>
      <c r="C120" s="19" t="str">
        <f t="shared" si="21"/>
        <v>49</v>
      </c>
      <c r="D120" s="36" t="str">
        <f t="shared" ref="D120:D126" si="25">LEFT(A120,3)</f>
        <v>497</v>
      </c>
      <c r="E120" s="37" t="s">
        <v>135</v>
      </c>
      <c r="F120" s="38">
        <v>65212</v>
      </c>
      <c r="G120" s="38">
        <v>0</v>
      </c>
      <c r="H120" s="38">
        <v>65212</v>
      </c>
      <c r="I120" s="38">
        <v>0</v>
      </c>
      <c r="J120" s="11">
        <f t="shared" si="22"/>
        <v>0</v>
      </c>
      <c r="K120" s="38">
        <v>0</v>
      </c>
      <c r="L120" s="38">
        <v>0</v>
      </c>
      <c r="M120" s="38">
        <v>0</v>
      </c>
      <c r="N120" s="11" t="str">
        <f t="shared" si="17"/>
        <v xml:space="preserve"> </v>
      </c>
      <c r="O120" s="38">
        <v>0</v>
      </c>
      <c r="P120" s="12">
        <f t="shared" ref="P120:P129" si="26">I120-H120</f>
        <v>-65212</v>
      </c>
    </row>
    <row r="121" spans="1:16" s="39" customFormat="1" x14ac:dyDescent="0.2">
      <c r="A121" s="35">
        <v>52000</v>
      </c>
      <c r="B121" s="19" t="str">
        <f t="shared" si="20"/>
        <v>5</v>
      </c>
      <c r="C121" s="19" t="str">
        <f t="shared" si="21"/>
        <v>52</v>
      </c>
      <c r="D121" s="36" t="str">
        <f t="shared" si="25"/>
        <v>520</v>
      </c>
      <c r="E121" s="37" t="s">
        <v>136</v>
      </c>
      <c r="F121" s="38">
        <v>3000000</v>
      </c>
      <c r="G121" s="38">
        <v>0</v>
      </c>
      <c r="H121" s="38">
        <v>3000000</v>
      </c>
      <c r="I121" s="38">
        <v>344002.03</v>
      </c>
      <c r="J121" s="11">
        <f t="shared" si="22"/>
        <v>0.11466734333333334</v>
      </c>
      <c r="K121" s="38">
        <v>344002.03</v>
      </c>
      <c r="L121" s="38">
        <v>0</v>
      </c>
      <c r="M121" s="38">
        <v>344002.03</v>
      </c>
      <c r="N121" s="11">
        <f t="shared" si="17"/>
        <v>1</v>
      </c>
      <c r="O121" s="38">
        <v>0</v>
      </c>
      <c r="P121" s="12">
        <f t="shared" si="26"/>
        <v>-2655997.9699999997</v>
      </c>
    </row>
    <row r="122" spans="1:16" s="39" customFormat="1" x14ac:dyDescent="0.2">
      <c r="A122" s="35">
        <v>53400</v>
      </c>
      <c r="B122" s="19" t="str">
        <f t="shared" si="20"/>
        <v>5</v>
      </c>
      <c r="C122" s="19" t="str">
        <f t="shared" si="21"/>
        <v>53</v>
      </c>
      <c r="D122" s="36" t="str">
        <f t="shared" si="25"/>
        <v>534</v>
      </c>
      <c r="E122" s="37" t="s">
        <v>137</v>
      </c>
      <c r="F122" s="38">
        <v>610442</v>
      </c>
      <c r="G122" s="38">
        <v>0</v>
      </c>
      <c r="H122" s="38">
        <v>610442</v>
      </c>
      <c r="I122" s="38">
        <v>0</v>
      </c>
      <c r="J122" s="11">
        <f t="shared" si="22"/>
        <v>0</v>
      </c>
      <c r="K122" s="38">
        <v>0</v>
      </c>
      <c r="L122" s="38">
        <v>0</v>
      </c>
      <c r="M122" s="38">
        <v>0</v>
      </c>
      <c r="N122" s="11" t="str">
        <f t="shared" si="17"/>
        <v xml:space="preserve"> </v>
      </c>
      <c r="O122" s="38">
        <v>0</v>
      </c>
      <c r="P122" s="12">
        <f t="shared" si="26"/>
        <v>-610442</v>
      </c>
    </row>
    <row r="123" spans="1:16" s="39" customFormat="1" x14ac:dyDescent="0.2">
      <c r="A123" s="35">
        <v>54100</v>
      </c>
      <c r="B123" s="19" t="str">
        <f t="shared" si="20"/>
        <v>5</v>
      </c>
      <c r="C123" s="19" t="str">
        <f t="shared" si="21"/>
        <v>54</v>
      </c>
      <c r="D123" s="36" t="str">
        <f t="shared" si="25"/>
        <v>541</v>
      </c>
      <c r="E123" s="37" t="s">
        <v>138</v>
      </c>
      <c r="F123" s="38">
        <v>25000</v>
      </c>
      <c r="G123" s="38">
        <v>0</v>
      </c>
      <c r="H123" s="38">
        <v>25000</v>
      </c>
      <c r="I123" s="38">
        <v>6173.14</v>
      </c>
      <c r="J123" s="11">
        <f t="shared" si="22"/>
        <v>0.24692560000000002</v>
      </c>
      <c r="K123" s="38">
        <v>6173.14</v>
      </c>
      <c r="L123" s="38">
        <v>0</v>
      </c>
      <c r="M123" s="38">
        <v>6173.14</v>
      </c>
      <c r="N123" s="11">
        <f t="shared" si="17"/>
        <v>1</v>
      </c>
      <c r="O123" s="38">
        <v>0</v>
      </c>
      <c r="P123" s="12">
        <f t="shared" si="26"/>
        <v>-18826.86</v>
      </c>
    </row>
    <row r="124" spans="1:16" s="39" customFormat="1" x14ac:dyDescent="0.2">
      <c r="A124" s="35">
        <v>54101</v>
      </c>
      <c r="B124" s="19" t="str">
        <f t="shared" si="20"/>
        <v>5</v>
      </c>
      <c r="C124" s="19" t="str">
        <f t="shared" si="21"/>
        <v>54</v>
      </c>
      <c r="D124" s="36" t="str">
        <f t="shared" si="25"/>
        <v>541</v>
      </c>
      <c r="E124" s="37" t="s">
        <v>139</v>
      </c>
      <c r="F124" s="38">
        <v>25000</v>
      </c>
      <c r="G124" s="38">
        <v>0</v>
      </c>
      <c r="H124" s="38">
        <v>25000</v>
      </c>
      <c r="I124" s="38">
        <v>0</v>
      </c>
      <c r="J124" s="11">
        <f t="shared" si="22"/>
        <v>0</v>
      </c>
      <c r="K124" s="38">
        <v>0</v>
      </c>
      <c r="L124" s="38">
        <v>0</v>
      </c>
      <c r="M124" s="38">
        <v>0</v>
      </c>
      <c r="N124" s="11" t="str">
        <f t="shared" si="17"/>
        <v xml:space="preserve"> </v>
      </c>
      <c r="O124" s="38">
        <v>0</v>
      </c>
      <c r="P124" s="12">
        <f t="shared" si="26"/>
        <v>-25000</v>
      </c>
    </row>
    <row r="125" spans="1:16" s="39" customFormat="1" x14ac:dyDescent="0.2">
      <c r="A125" s="35">
        <v>55000</v>
      </c>
      <c r="B125" s="19" t="str">
        <f t="shared" si="20"/>
        <v>5</v>
      </c>
      <c r="C125" s="19" t="str">
        <f t="shared" si="21"/>
        <v>55</v>
      </c>
      <c r="D125" s="36" t="str">
        <f t="shared" si="25"/>
        <v>550</v>
      </c>
      <c r="E125" s="37" t="s">
        <v>140</v>
      </c>
      <c r="F125" s="38">
        <v>1500000</v>
      </c>
      <c r="G125" s="38">
        <v>0</v>
      </c>
      <c r="H125" s="38">
        <v>1500000</v>
      </c>
      <c r="I125" s="38">
        <v>1367140.2</v>
      </c>
      <c r="J125" s="11">
        <f t="shared" si="22"/>
        <v>0.91142679999999998</v>
      </c>
      <c r="K125" s="38">
        <v>399.44</v>
      </c>
      <c r="L125" s="38">
        <v>0</v>
      </c>
      <c r="M125" s="38">
        <v>399.44</v>
      </c>
      <c r="N125" s="11">
        <f t="shared" si="17"/>
        <v>2.921719367187067E-4</v>
      </c>
      <c r="O125" s="38">
        <v>1366740.76</v>
      </c>
      <c r="P125" s="12">
        <f t="shared" si="26"/>
        <v>-132859.80000000005</v>
      </c>
    </row>
    <row r="126" spans="1:16" s="39" customFormat="1" x14ac:dyDescent="0.2">
      <c r="A126" s="35">
        <v>55400</v>
      </c>
      <c r="B126" s="19" t="str">
        <f t="shared" si="20"/>
        <v>5</v>
      </c>
      <c r="C126" s="19" t="str">
        <f t="shared" si="21"/>
        <v>55</v>
      </c>
      <c r="D126" s="36" t="str">
        <f t="shared" si="25"/>
        <v>554</v>
      </c>
      <c r="E126" s="37" t="s">
        <v>141</v>
      </c>
      <c r="F126" s="38">
        <v>25000</v>
      </c>
      <c r="G126" s="38">
        <v>0</v>
      </c>
      <c r="H126" s="38">
        <v>25000</v>
      </c>
      <c r="I126" s="38">
        <v>0</v>
      </c>
      <c r="J126" s="11">
        <f t="shared" si="22"/>
        <v>0</v>
      </c>
      <c r="K126" s="38">
        <v>0</v>
      </c>
      <c r="L126" s="38">
        <v>0</v>
      </c>
      <c r="M126" s="38">
        <v>0</v>
      </c>
      <c r="N126" s="11" t="str">
        <f t="shared" si="17"/>
        <v xml:space="preserve"> </v>
      </c>
      <c r="O126" s="38">
        <v>0</v>
      </c>
      <c r="P126" s="12">
        <f t="shared" si="26"/>
        <v>-25000</v>
      </c>
    </row>
    <row r="127" spans="1:16" s="39" customFormat="1" x14ac:dyDescent="0.2">
      <c r="A127" s="35">
        <v>55900</v>
      </c>
      <c r="B127" s="19" t="str">
        <f t="shared" ref="B127:B129" si="27">LEFT(A127,1)</f>
        <v>5</v>
      </c>
      <c r="C127" s="19" t="str">
        <f t="shared" ref="C127:C129" si="28">LEFT(A127,2)</f>
        <v>55</v>
      </c>
      <c r="D127" s="36" t="str">
        <f t="shared" ref="D127:D129" si="29">LEFT(A127,3)</f>
        <v>559</v>
      </c>
      <c r="E127" s="37" t="s">
        <v>142</v>
      </c>
      <c r="F127" s="38">
        <v>0</v>
      </c>
      <c r="G127" s="38">
        <v>0</v>
      </c>
      <c r="H127" s="38">
        <v>0</v>
      </c>
      <c r="I127" s="38">
        <v>9083.1</v>
      </c>
      <c r="J127" s="11" t="str">
        <f t="shared" si="22"/>
        <v xml:space="preserve"> </v>
      </c>
      <c r="K127" s="38">
        <v>0</v>
      </c>
      <c r="L127" s="38">
        <v>0</v>
      </c>
      <c r="M127" s="38">
        <v>0</v>
      </c>
      <c r="N127" s="11">
        <f t="shared" si="17"/>
        <v>0</v>
      </c>
      <c r="O127" s="38">
        <v>9083.1</v>
      </c>
      <c r="P127" s="12">
        <f t="shared" si="26"/>
        <v>9083.1</v>
      </c>
    </row>
    <row r="128" spans="1:16" s="39" customFormat="1" x14ac:dyDescent="0.2">
      <c r="A128" s="35">
        <v>59901</v>
      </c>
      <c r="B128" s="19" t="str">
        <f t="shared" si="27"/>
        <v>5</v>
      </c>
      <c r="C128" s="19" t="str">
        <f t="shared" si="28"/>
        <v>59</v>
      </c>
      <c r="D128" s="36" t="str">
        <f t="shared" si="29"/>
        <v>599</v>
      </c>
      <c r="E128" s="37" t="s">
        <v>143</v>
      </c>
      <c r="F128" s="38">
        <v>280000</v>
      </c>
      <c r="G128" s="38">
        <v>0</v>
      </c>
      <c r="H128" s="38">
        <v>280000</v>
      </c>
      <c r="I128" s="38">
        <v>276862.5</v>
      </c>
      <c r="J128" s="11">
        <f t="shared" si="22"/>
        <v>0.9887946428571428</v>
      </c>
      <c r="K128" s="38">
        <v>0</v>
      </c>
      <c r="L128" s="38">
        <v>0</v>
      </c>
      <c r="M128" s="38">
        <v>0</v>
      </c>
      <c r="N128" s="11">
        <f t="shared" si="17"/>
        <v>0</v>
      </c>
      <c r="O128" s="38">
        <v>276862.5</v>
      </c>
      <c r="P128" s="12">
        <f t="shared" si="26"/>
        <v>-3137.5</v>
      </c>
    </row>
    <row r="129" spans="1:16" s="39" customFormat="1" x14ac:dyDescent="0.2">
      <c r="A129" s="35">
        <v>59902</v>
      </c>
      <c r="B129" s="19" t="str">
        <f t="shared" si="27"/>
        <v>5</v>
      </c>
      <c r="C129" s="19" t="str">
        <f t="shared" si="28"/>
        <v>59</v>
      </c>
      <c r="D129" s="36" t="str">
        <f t="shared" si="29"/>
        <v>599</v>
      </c>
      <c r="E129" s="37" t="s">
        <v>144</v>
      </c>
      <c r="F129" s="38">
        <v>5000</v>
      </c>
      <c r="G129" s="38">
        <v>0</v>
      </c>
      <c r="H129" s="38">
        <v>5000</v>
      </c>
      <c r="I129" s="38">
        <v>0</v>
      </c>
      <c r="J129" s="11">
        <f t="shared" si="22"/>
        <v>0</v>
      </c>
      <c r="K129" s="38">
        <v>0</v>
      </c>
      <c r="L129" s="38">
        <v>0</v>
      </c>
      <c r="M129" s="38">
        <v>0</v>
      </c>
      <c r="N129" s="11" t="str">
        <f t="shared" si="17"/>
        <v xml:space="preserve"> </v>
      </c>
      <c r="O129" s="38">
        <v>0</v>
      </c>
      <c r="P129" s="12">
        <f t="shared" si="26"/>
        <v>-5000</v>
      </c>
    </row>
    <row r="130" spans="1:16" s="39" customFormat="1" x14ac:dyDescent="0.2">
      <c r="A130" s="40"/>
      <c r="B130" s="20"/>
      <c r="C130" s="20"/>
      <c r="D130" s="20"/>
      <c r="E130" s="13" t="s">
        <v>19</v>
      </c>
      <c r="F130" s="14">
        <f>SUM(F6:F129)</f>
        <v>332679153</v>
      </c>
      <c r="G130" s="14">
        <f>SUM(G6:G129)</f>
        <v>0</v>
      </c>
      <c r="H130" s="14">
        <f>SUM(H6:H129)</f>
        <v>332679153</v>
      </c>
      <c r="I130" s="14">
        <f>SUM(I6:I129)</f>
        <v>51618841.640000008</v>
      </c>
      <c r="J130" s="15">
        <f>I130/H130</f>
        <v>0.15516103481242183</v>
      </c>
      <c r="K130" s="14">
        <f>SUM(K6:K129)</f>
        <v>34288726.280000001</v>
      </c>
      <c r="L130" s="14">
        <f>SUM(L6:L129)</f>
        <v>572227.88</v>
      </c>
      <c r="M130" s="14">
        <f>SUM(M6:M129)</f>
        <v>33716498.399999999</v>
      </c>
      <c r="N130" s="16">
        <f t="shared" ref="N130" si="30">IF(I130=0," ",M130/I130)</f>
        <v>0.65318200348519084</v>
      </c>
      <c r="O130" s="14">
        <f>SUM(O6:O129)</f>
        <v>17902343.240000006</v>
      </c>
      <c r="P130" s="14">
        <f>SUM(P6:P129)</f>
        <v>-281060311.36000007</v>
      </c>
    </row>
    <row r="131" spans="1:16" s="39" customFormat="1" x14ac:dyDescent="0.2">
      <c r="A131" s="40"/>
      <c r="B131" s="20"/>
      <c r="C131" s="20"/>
      <c r="D131" s="20"/>
      <c r="E131" s="41"/>
      <c r="F131" s="42"/>
      <c r="G131" s="42"/>
      <c r="H131" s="42"/>
      <c r="I131" s="42"/>
      <c r="J131" s="6"/>
      <c r="K131" s="42"/>
      <c r="L131" s="42"/>
      <c r="M131" s="42"/>
      <c r="N131" s="6"/>
      <c r="O131" s="42"/>
      <c r="P131" s="7"/>
    </row>
    <row r="132" spans="1:16" s="39" customFormat="1" x14ac:dyDescent="0.2">
      <c r="A132" s="35">
        <v>60301</v>
      </c>
      <c r="B132" s="19" t="str">
        <f t="shared" ref="B132:B143" si="31">LEFT(A132,1)</f>
        <v>6</v>
      </c>
      <c r="C132" s="19" t="str">
        <f t="shared" ref="C132:C143" si="32">LEFT(A132,2)</f>
        <v>60</v>
      </c>
      <c r="D132" s="36" t="str">
        <f t="shared" ref="D132" si="33">LEFT(A132,3)</f>
        <v>603</v>
      </c>
      <c r="E132" s="37" t="s">
        <v>145</v>
      </c>
      <c r="F132" s="38">
        <v>12774840</v>
      </c>
      <c r="G132" s="38">
        <v>0</v>
      </c>
      <c r="H132" s="38">
        <v>12774840</v>
      </c>
      <c r="I132" s="38">
        <v>0</v>
      </c>
      <c r="J132" s="11">
        <f t="shared" ref="J132:J140" si="34">IF(H132=0," ",I132/H132)</f>
        <v>0</v>
      </c>
      <c r="K132" s="38">
        <v>0</v>
      </c>
      <c r="L132" s="38">
        <v>0</v>
      </c>
      <c r="M132" s="38">
        <v>0</v>
      </c>
      <c r="N132" s="11" t="str">
        <f t="shared" ref="N132:N151" si="35">IF(I132=0," ",M132/I132)</f>
        <v xml:space="preserve"> </v>
      </c>
      <c r="O132" s="38">
        <v>0</v>
      </c>
      <c r="P132" s="12">
        <f t="shared" ref="P132:P150" si="36">I132-H132</f>
        <v>-12774840</v>
      </c>
    </row>
    <row r="133" spans="1:16" s="39" customFormat="1" x14ac:dyDescent="0.2">
      <c r="A133" s="35">
        <v>72002</v>
      </c>
      <c r="B133" s="19" t="str">
        <f t="shared" ref="B133:B136" si="37">LEFT(A133,1)</f>
        <v>7</v>
      </c>
      <c r="C133" s="19" t="str">
        <f t="shared" ref="C133:C136" si="38">LEFT(A133,2)</f>
        <v>72</v>
      </c>
      <c r="D133" s="36" t="str">
        <f t="shared" ref="D133:D136" si="39">LEFT(A133,3)</f>
        <v>720</v>
      </c>
      <c r="E133" s="37" t="s">
        <v>146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34"/>
        <v xml:space="preserve"> </v>
      </c>
      <c r="K133" s="38">
        <v>0</v>
      </c>
      <c r="L133" s="38">
        <v>0</v>
      </c>
      <c r="M133" s="38">
        <v>0</v>
      </c>
      <c r="N133" s="11" t="str">
        <f t="shared" si="35"/>
        <v xml:space="preserve"> </v>
      </c>
      <c r="O133" s="38">
        <v>0</v>
      </c>
      <c r="P133" s="12">
        <f t="shared" si="36"/>
        <v>0</v>
      </c>
    </row>
    <row r="134" spans="1:16" s="39" customFormat="1" x14ac:dyDescent="0.2">
      <c r="A134" s="35">
        <v>72003</v>
      </c>
      <c r="B134" s="19" t="str">
        <f t="shared" si="37"/>
        <v>7</v>
      </c>
      <c r="C134" s="19" t="str">
        <f t="shared" si="38"/>
        <v>72</v>
      </c>
      <c r="D134" s="36" t="str">
        <f t="shared" si="39"/>
        <v>720</v>
      </c>
      <c r="E134" s="37" t="s">
        <v>147</v>
      </c>
      <c r="F134" s="38">
        <v>5580431</v>
      </c>
      <c r="G134" s="38">
        <v>0</v>
      </c>
      <c r="H134" s="38">
        <v>5580431</v>
      </c>
      <c r="I134" s="38">
        <v>0</v>
      </c>
      <c r="J134" s="11">
        <f t="shared" si="34"/>
        <v>0</v>
      </c>
      <c r="K134" s="38">
        <v>0</v>
      </c>
      <c r="L134" s="38">
        <v>0</v>
      </c>
      <c r="M134" s="38">
        <v>0</v>
      </c>
      <c r="N134" s="11" t="str">
        <f t="shared" si="35"/>
        <v xml:space="preserve"> </v>
      </c>
      <c r="O134" s="38">
        <v>0</v>
      </c>
      <c r="P134" s="12">
        <f t="shared" si="36"/>
        <v>-5580431</v>
      </c>
    </row>
    <row r="135" spans="1:16" s="39" customFormat="1" x14ac:dyDescent="0.2">
      <c r="A135" s="35">
        <v>72010</v>
      </c>
      <c r="B135" s="19" t="str">
        <f t="shared" si="37"/>
        <v>7</v>
      </c>
      <c r="C135" s="19" t="str">
        <f t="shared" si="38"/>
        <v>72</v>
      </c>
      <c r="D135" s="36" t="str">
        <f t="shared" si="39"/>
        <v>720</v>
      </c>
      <c r="E135" s="37" t="s">
        <v>148</v>
      </c>
      <c r="F135" s="38">
        <v>3153807</v>
      </c>
      <c r="G135" s="38">
        <v>0</v>
      </c>
      <c r="H135" s="38">
        <v>3153807</v>
      </c>
      <c r="I135" s="38">
        <v>0</v>
      </c>
      <c r="J135" s="11">
        <f t="shared" si="34"/>
        <v>0</v>
      </c>
      <c r="K135" s="38">
        <v>0</v>
      </c>
      <c r="L135" s="38">
        <v>0</v>
      </c>
      <c r="M135" s="38">
        <v>0</v>
      </c>
      <c r="N135" s="11" t="str">
        <f t="shared" si="35"/>
        <v xml:space="preserve"> </v>
      </c>
      <c r="O135" s="38">
        <v>0</v>
      </c>
      <c r="P135" s="12">
        <f t="shared" si="36"/>
        <v>-3153807</v>
      </c>
    </row>
    <row r="136" spans="1:16" s="39" customFormat="1" x14ac:dyDescent="0.2">
      <c r="A136" s="35">
        <v>75082</v>
      </c>
      <c r="B136" s="19" t="str">
        <f t="shared" si="37"/>
        <v>7</v>
      </c>
      <c r="C136" s="19" t="str">
        <f t="shared" si="38"/>
        <v>75</v>
      </c>
      <c r="D136" s="36" t="str">
        <f t="shared" si="39"/>
        <v>750</v>
      </c>
      <c r="E136" s="37" t="s">
        <v>149</v>
      </c>
      <c r="F136" s="38">
        <v>756109</v>
      </c>
      <c r="G136" s="38">
        <v>0</v>
      </c>
      <c r="H136" s="38">
        <v>756109</v>
      </c>
      <c r="I136" s="38">
        <v>0</v>
      </c>
      <c r="J136" s="11">
        <f t="shared" si="34"/>
        <v>0</v>
      </c>
      <c r="K136" s="38">
        <v>0</v>
      </c>
      <c r="L136" s="38">
        <v>0</v>
      </c>
      <c r="M136" s="38">
        <v>0</v>
      </c>
      <c r="N136" s="11" t="str">
        <f t="shared" si="35"/>
        <v xml:space="preserve"> </v>
      </c>
      <c r="O136" s="38">
        <v>0</v>
      </c>
      <c r="P136" s="12">
        <f t="shared" si="36"/>
        <v>-756109</v>
      </c>
    </row>
    <row r="137" spans="1:16" s="39" customFormat="1" x14ac:dyDescent="0.2">
      <c r="A137" s="35">
        <v>75084</v>
      </c>
      <c r="B137" s="19" t="str">
        <f t="shared" ref="B137:B140" si="40">LEFT(A137,1)</f>
        <v>7</v>
      </c>
      <c r="C137" s="19" t="str">
        <f t="shared" ref="C137:C140" si="41">LEFT(A137,2)</f>
        <v>75</v>
      </c>
      <c r="D137" s="36" t="str">
        <f t="shared" ref="D137:D140" si="42">LEFT(A137,3)</f>
        <v>750</v>
      </c>
      <c r="E137" s="37" t="s">
        <v>150</v>
      </c>
      <c r="F137" s="38">
        <v>905000</v>
      </c>
      <c r="G137" s="38">
        <v>0</v>
      </c>
      <c r="H137" s="38">
        <v>905000</v>
      </c>
      <c r="I137" s="38">
        <v>0</v>
      </c>
      <c r="J137" s="11">
        <f t="shared" si="34"/>
        <v>0</v>
      </c>
      <c r="K137" s="38">
        <v>0</v>
      </c>
      <c r="L137" s="38">
        <v>0</v>
      </c>
      <c r="M137" s="38">
        <v>0</v>
      </c>
      <c r="N137" s="11" t="str">
        <f t="shared" si="35"/>
        <v xml:space="preserve"> </v>
      </c>
      <c r="O137" s="38">
        <v>0</v>
      </c>
      <c r="P137" s="12">
        <f t="shared" si="36"/>
        <v>-905000</v>
      </c>
    </row>
    <row r="138" spans="1:16" s="39" customFormat="1" x14ac:dyDescent="0.2">
      <c r="A138" s="35">
        <v>75087</v>
      </c>
      <c r="B138" s="19" t="str">
        <f t="shared" si="40"/>
        <v>7</v>
      </c>
      <c r="C138" s="19" t="str">
        <f t="shared" si="41"/>
        <v>75</v>
      </c>
      <c r="D138" s="36" t="str">
        <f t="shared" si="42"/>
        <v>750</v>
      </c>
      <c r="E138" s="37" t="s">
        <v>151</v>
      </c>
      <c r="F138" s="38">
        <v>1500000</v>
      </c>
      <c r="G138" s="38">
        <v>0</v>
      </c>
      <c r="H138" s="38">
        <v>1500000</v>
      </c>
      <c r="I138" s="38">
        <v>0</v>
      </c>
      <c r="J138" s="11">
        <f t="shared" si="34"/>
        <v>0</v>
      </c>
      <c r="K138" s="38">
        <v>0</v>
      </c>
      <c r="L138" s="38">
        <v>0</v>
      </c>
      <c r="M138" s="38">
        <v>0</v>
      </c>
      <c r="N138" s="11" t="str">
        <f t="shared" si="35"/>
        <v xml:space="preserve"> </v>
      </c>
      <c r="O138" s="38">
        <v>0</v>
      </c>
      <c r="P138" s="12">
        <f t="shared" si="36"/>
        <v>-1500000</v>
      </c>
    </row>
    <row r="139" spans="1:16" s="39" customFormat="1" x14ac:dyDescent="0.2">
      <c r="A139" s="35">
        <v>75089</v>
      </c>
      <c r="B139" s="19" t="str">
        <f t="shared" si="40"/>
        <v>7</v>
      </c>
      <c r="C139" s="19" t="str">
        <f t="shared" si="41"/>
        <v>75</v>
      </c>
      <c r="D139" s="36" t="str">
        <f t="shared" si="42"/>
        <v>750</v>
      </c>
      <c r="E139" s="37" t="s">
        <v>152</v>
      </c>
      <c r="F139" s="38">
        <v>931233</v>
      </c>
      <c r="G139" s="38">
        <v>0</v>
      </c>
      <c r="H139" s="38">
        <v>931233</v>
      </c>
      <c r="I139" s="38">
        <v>0</v>
      </c>
      <c r="J139" s="11">
        <f t="shared" si="34"/>
        <v>0</v>
      </c>
      <c r="K139" s="38">
        <v>0</v>
      </c>
      <c r="L139" s="38">
        <v>0</v>
      </c>
      <c r="M139" s="38">
        <v>0</v>
      </c>
      <c r="N139" s="11" t="str">
        <f t="shared" si="35"/>
        <v xml:space="preserve"> </v>
      </c>
      <c r="O139" s="38">
        <v>0</v>
      </c>
      <c r="P139" s="12">
        <f t="shared" si="36"/>
        <v>-931233</v>
      </c>
    </row>
    <row r="140" spans="1:16" s="39" customFormat="1" x14ac:dyDescent="0.2">
      <c r="A140" s="35">
        <v>77000</v>
      </c>
      <c r="B140" s="19" t="str">
        <f t="shared" si="40"/>
        <v>7</v>
      </c>
      <c r="C140" s="19" t="str">
        <f t="shared" si="41"/>
        <v>77</v>
      </c>
      <c r="D140" s="36" t="str">
        <f t="shared" si="42"/>
        <v>770</v>
      </c>
      <c r="E140" s="37" t="s">
        <v>153</v>
      </c>
      <c r="F140" s="38">
        <v>40000</v>
      </c>
      <c r="G140" s="38">
        <v>0</v>
      </c>
      <c r="H140" s="38">
        <v>40000</v>
      </c>
      <c r="I140" s="38">
        <v>0</v>
      </c>
      <c r="J140" s="11">
        <f t="shared" si="34"/>
        <v>0</v>
      </c>
      <c r="K140" s="38">
        <v>0</v>
      </c>
      <c r="L140" s="38">
        <v>0</v>
      </c>
      <c r="M140" s="38">
        <v>0</v>
      </c>
      <c r="N140" s="11" t="str">
        <f t="shared" si="35"/>
        <v xml:space="preserve"> </v>
      </c>
      <c r="O140" s="38">
        <v>0</v>
      </c>
      <c r="P140" s="12">
        <f t="shared" si="36"/>
        <v>-40000</v>
      </c>
    </row>
    <row r="141" spans="1:16" s="43" customFormat="1" x14ac:dyDescent="0.2">
      <c r="A141" s="17"/>
      <c r="B141" s="17"/>
      <c r="C141" s="17"/>
      <c r="D141" s="17"/>
      <c r="E141" s="13" t="s">
        <v>20</v>
      </c>
      <c r="F141" s="14">
        <f>SUBTOTAL(9,F132:F140)</f>
        <v>25641420</v>
      </c>
      <c r="G141" s="14">
        <f>SUBTOTAL(9,G132:G140)</f>
        <v>0</v>
      </c>
      <c r="H141" s="14">
        <f>SUBTOTAL(9,H132:H140)</f>
        <v>25641420</v>
      </c>
      <c r="I141" s="14">
        <f>SUBTOTAL(9,I132:I140)</f>
        <v>0</v>
      </c>
      <c r="J141" s="15">
        <f t="shared" ref="J141" si="43">I141/H141</f>
        <v>0</v>
      </c>
      <c r="K141" s="14">
        <f>SUBTOTAL(9,K132:K140)</f>
        <v>0</v>
      </c>
      <c r="L141" s="14">
        <f>SUBTOTAL(9,L132:L140)</f>
        <v>0</v>
      </c>
      <c r="M141" s="14">
        <f>SUBTOTAL(9,M132:M140)</f>
        <v>0</v>
      </c>
      <c r="N141" s="15" t="str">
        <f t="shared" si="35"/>
        <v xml:space="preserve"> </v>
      </c>
      <c r="O141" s="14">
        <f>SUBTOTAL(9,O132:O140)</f>
        <v>0</v>
      </c>
      <c r="P141" s="14">
        <f>SUBTOTAL(9,P132:P140)</f>
        <v>-25641420</v>
      </c>
    </row>
    <row r="142" spans="1:16" s="39" customFormat="1" x14ac:dyDescent="0.2">
      <c r="A142" s="40"/>
      <c r="B142" s="20"/>
      <c r="C142" s="20"/>
      <c r="D142" s="20"/>
      <c r="E142" s="41"/>
      <c r="F142" s="42"/>
      <c r="G142" s="42"/>
      <c r="H142" s="42"/>
      <c r="I142" s="42"/>
      <c r="J142" s="6"/>
      <c r="K142" s="42"/>
      <c r="L142" s="42"/>
      <c r="M142" s="42"/>
      <c r="N142" s="6"/>
      <c r="O142" s="42"/>
      <c r="P142" s="7"/>
    </row>
    <row r="143" spans="1:16" s="39" customFormat="1" x14ac:dyDescent="0.2">
      <c r="A143" s="35">
        <v>82091</v>
      </c>
      <c r="B143" s="19" t="str">
        <f t="shared" si="31"/>
        <v>8</v>
      </c>
      <c r="C143" s="19" t="str">
        <f t="shared" si="32"/>
        <v>82</v>
      </c>
      <c r="D143" s="19" t="str">
        <f t="shared" ref="D143" si="44">LEFT(A143,3)</f>
        <v>820</v>
      </c>
      <c r="E143" s="37" t="s">
        <v>154</v>
      </c>
      <c r="F143" s="38">
        <v>100000</v>
      </c>
      <c r="G143" s="38">
        <v>0</v>
      </c>
      <c r="H143" s="38">
        <v>100000</v>
      </c>
      <c r="I143" s="38">
        <v>0</v>
      </c>
      <c r="J143" s="11">
        <f t="shared" ref="J143:J150" si="45">IF(H143=0," ",I143/H143)</f>
        <v>0</v>
      </c>
      <c r="K143" s="38">
        <v>0</v>
      </c>
      <c r="L143" s="38">
        <v>0</v>
      </c>
      <c r="M143" s="38">
        <v>0</v>
      </c>
      <c r="N143" s="11" t="str">
        <f t="shared" si="35"/>
        <v xml:space="preserve"> </v>
      </c>
      <c r="O143" s="38">
        <v>0</v>
      </c>
      <c r="P143" s="12">
        <f t="shared" si="36"/>
        <v>-100000</v>
      </c>
    </row>
    <row r="144" spans="1:16" s="39" customFormat="1" x14ac:dyDescent="0.2">
      <c r="A144" s="35">
        <v>83000</v>
      </c>
      <c r="B144" s="19" t="str">
        <f t="shared" ref="B144:B150" si="46">LEFT(A144,1)</f>
        <v>8</v>
      </c>
      <c r="C144" s="19" t="str">
        <f t="shared" ref="C144:C150" si="47">LEFT(A144,2)</f>
        <v>83</v>
      </c>
      <c r="D144" s="19" t="str">
        <f t="shared" ref="D144:D150" si="48">LEFT(A144,3)</f>
        <v>830</v>
      </c>
      <c r="E144" s="37" t="s">
        <v>155</v>
      </c>
      <c r="F144" s="38">
        <v>44500</v>
      </c>
      <c r="G144" s="38">
        <v>0</v>
      </c>
      <c r="H144" s="38">
        <v>44500</v>
      </c>
      <c r="I144" s="38">
        <v>0</v>
      </c>
      <c r="J144" s="11">
        <f t="shared" si="45"/>
        <v>0</v>
      </c>
      <c r="K144" s="38">
        <v>0</v>
      </c>
      <c r="L144" s="38">
        <v>0</v>
      </c>
      <c r="M144" s="38">
        <v>0</v>
      </c>
      <c r="N144" s="11" t="str">
        <f t="shared" si="35"/>
        <v xml:space="preserve"> </v>
      </c>
      <c r="O144" s="38">
        <v>0</v>
      </c>
      <c r="P144" s="12">
        <f t="shared" si="36"/>
        <v>-44500</v>
      </c>
    </row>
    <row r="145" spans="1:16" s="39" customFormat="1" x14ac:dyDescent="0.2">
      <c r="A145" s="35">
        <v>83001</v>
      </c>
      <c r="B145" s="19" t="str">
        <f t="shared" si="46"/>
        <v>8</v>
      </c>
      <c r="C145" s="19" t="str">
        <f t="shared" si="47"/>
        <v>83</v>
      </c>
      <c r="D145" s="19" t="str">
        <f t="shared" si="48"/>
        <v>830</v>
      </c>
      <c r="E145" s="37" t="s">
        <v>156</v>
      </c>
      <c r="F145" s="38">
        <v>170000</v>
      </c>
      <c r="G145" s="38">
        <v>0</v>
      </c>
      <c r="H145" s="38">
        <v>170000</v>
      </c>
      <c r="I145" s="38">
        <v>41266.629999999997</v>
      </c>
      <c r="J145" s="11">
        <f t="shared" si="45"/>
        <v>0.24274488235294117</v>
      </c>
      <c r="K145" s="38">
        <v>41399.97</v>
      </c>
      <c r="L145" s="38">
        <v>133.34</v>
      </c>
      <c r="M145" s="38">
        <v>41266.629999999997</v>
      </c>
      <c r="N145" s="11"/>
      <c r="O145" s="38">
        <v>0</v>
      </c>
      <c r="P145" s="12">
        <f t="shared" si="36"/>
        <v>-128733.37</v>
      </c>
    </row>
    <row r="146" spans="1:16" s="39" customFormat="1" x14ac:dyDescent="0.2">
      <c r="A146" s="35">
        <v>83100</v>
      </c>
      <c r="B146" s="19" t="str">
        <f t="shared" si="46"/>
        <v>8</v>
      </c>
      <c r="C146" s="19" t="str">
        <f t="shared" si="47"/>
        <v>83</v>
      </c>
      <c r="D146" s="19" t="str">
        <f t="shared" si="48"/>
        <v>831</v>
      </c>
      <c r="E146" s="37" t="s">
        <v>157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45"/>
        <v xml:space="preserve"> </v>
      </c>
      <c r="K146" s="38">
        <v>0</v>
      </c>
      <c r="L146" s="38">
        <v>0</v>
      </c>
      <c r="M146" s="38">
        <v>0</v>
      </c>
      <c r="N146" s="11"/>
      <c r="O146" s="38">
        <v>0</v>
      </c>
      <c r="P146" s="12">
        <f t="shared" si="36"/>
        <v>0</v>
      </c>
    </row>
    <row r="147" spans="1:16" s="39" customFormat="1" x14ac:dyDescent="0.2">
      <c r="A147" s="35">
        <v>83101</v>
      </c>
      <c r="B147" s="19" t="str">
        <f t="shared" si="46"/>
        <v>8</v>
      </c>
      <c r="C147" s="19" t="str">
        <f t="shared" si="47"/>
        <v>83</v>
      </c>
      <c r="D147" s="19" t="str">
        <f t="shared" si="48"/>
        <v>831</v>
      </c>
      <c r="E147" s="37" t="s">
        <v>158</v>
      </c>
      <c r="F147" s="38">
        <v>400000</v>
      </c>
      <c r="G147" s="38">
        <v>0</v>
      </c>
      <c r="H147" s="38">
        <v>400000</v>
      </c>
      <c r="I147" s="38">
        <v>34211.589999999997</v>
      </c>
      <c r="J147" s="11">
        <f t="shared" si="45"/>
        <v>8.5528974999999993E-2</v>
      </c>
      <c r="K147" s="38">
        <v>34211.589999999997</v>
      </c>
      <c r="L147" s="38">
        <v>0</v>
      </c>
      <c r="M147" s="38">
        <v>34211.589999999997</v>
      </c>
      <c r="N147" s="11"/>
      <c r="O147" s="38">
        <v>0</v>
      </c>
      <c r="P147" s="12">
        <f t="shared" si="36"/>
        <v>-365788.41000000003</v>
      </c>
    </row>
    <row r="148" spans="1:16" s="39" customFormat="1" x14ac:dyDescent="0.2">
      <c r="A148" s="35">
        <v>87000</v>
      </c>
      <c r="B148" s="19" t="str">
        <f t="shared" si="46"/>
        <v>8</v>
      </c>
      <c r="C148" s="19" t="str">
        <f t="shared" si="47"/>
        <v>87</v>
      </c>
      <c r="D148" s="19" t="str">
        <f t="shared" si="48"/>
        <v>870</v>
      </c>
      <c r="E148" s="37" t="s">
        <v>161</v>
      </c>
      <c r="F148" s="38">
        <v>0</v>
      </c>
      <c r="G148" s="38">
        <v>3588651.48</v>
      </c>
      <c r="H148" s="38">
        <v>3588651.48</v>
      </c>
      <c r="I148" s="38">
        <v>0</v>
      </c>
      <c r="J148" s="11">
        <f t="shared" si="45"/>
        <v>0</v>
      </c>
      <c r="K148" s="38">
        <v>0</v>
      </c>
      <c r="L148" s="38">
        <v>0</v>
      </c>
      <c r="M148" s="38">
        <v>0</v>
      </c>
      <c r="N148" s="11"/>
      <c r="O148" s="38">
        <v>0</v>
      </c>
      <c r="P148" s="12">
        <f t="shared" si="36"/>
        <v>-3588651.48</v>
      </c>
    </row>
    <row r="149" spans="1:16" s="39" customFormat="1" x14ac:dyDescent="0.2">
      <c r="A149" s="35">
        <v>87010</v>
      </c>
      <c r="B149" s="19" t="str">
        <f t="shared" si="46"/>
        <v>8</v>
      </c>
      <c r="C149" s="19" t="str">
        <f t="shared" si="47"/>
        <v>87</v>
      </c>
      <c r="D149" s="19" t="str">
        <f t="shared" si="48"/>
        <v>870</v>
      </c>
      <c r="E149" s="37" t="s">
        <v>162</v>
      </c>
      <c r="F149" s="38">
        <v>0</v>
      </c>
      <c r="G149" s="38">
        <v>10332999.859999999</v>
      </c>
      <c r="H149" s="38">
        <v>10332999.859999999</v>
      </c>
      <c r="I149" s="38">
        <v>0</v>
      </c>
      <c r="J149" s="11">
        <f t="shared" si="45"/>
        <v>0</v>
      </c>
      <c r="K149" s="38">
        <v>0</v>
      </c>
      <c r="L149" s="38">
        <v>0</v>
      </c>
      <c r="M149" s="38">
        <v>0</v>
      </c>
      <c r="N149" s="11" t="str">
        <f t="shared" si="35"/>
        <v xml:space="preserve"> </v>
      </c>
      <c r="O149" s="38">
        <v>0</v>
      </c>
      <c r="P149" s="12">
        <f t="shared" si="36"/>
        <v>-10332999.859999999</v>
      </c>
    </row>
    <row r="150" spans="1:16" s="39" customFormat="1" x14ac:dyDescent="0.2">
      <c r="A150" s="35">
        <v>91300</v>
      </c>
      <c r="B150" s="19" t="str">
        <f t="shared" si="46"/>
        <v>9</v>
      </c>
      <c r="C150" s="19" t="str">
        <f t="shared" si="47"/>
        <v>91</v>
      </c>
      <c r="D150" s="19" t="str">
        <f t="shared" si="48"/>
        <v>913</v>
      </c>
      <c r="E150" s="37" t="s">
        <v>159</v>
      </c>
      <c r="F150" s="38">
        <v>14900000</v>
      </c>
      <c r="G150" s="38">
        <v>0</v>
      </c>
      <c r="H150" s="38">
        <v>14900000</v>
      </c>
      <c r="I150" s="38">
        <v>0</v>
      </c>
      <c r="J150" s="11">
        <f t="shared" si="45"/>
        <v>0</v>
      </c>
      <c r="K150" s="38">
        <v>0</v>
      </c>
      <c r="L150" s="38">
        <v>0</v>
      </c>
      <c r="M150" s="38">
        <v>0</v>
      </c>
      <c r="N150" s="11" t="str">
        <f t="shared" si="35"/>
        <v xml:space="preserve"> </v>
      </c>
      <c r="O150" s="38">
        <v>0</v>
      </c>
      <c r="P150" s="12">
        <f t="shared" si="36"/>
        <v>-14900000</v>
      </c>
    </row>
    <row r="151" spans="1:16" s="5" customFormat="1" x14ac:dyDescent="0.2">
      <c r="A151" s="17"/>
      <c r="B151" s="17"/>
      <c r="C151" s="17"/>
      <c r="D151" s="17"/>
      <c r="E151" s="13" t="s">
        <v>21</v>
      </c>
      <c r="F151" s="14">
        <f>SUBTOTAL(9,F143:F150)</f>
        <v>15614500</v>
      </c>
      <c r="G151" s="14">
        <f>SUBTOTAL(9,G143:G150)</f>
        <v>13921651.34</v>
      </c>
      <c r="H151" s="14">
        <f>SUBTOTAL(9,H143:H150)</f>
        <v>29536151.34</v>
      </c>
      <c r="I151" s="14">
        <f>SUBTOTAL(9,I143:I150)</f>
        <v>75478.22</v>
      </c>
      <c r="J151" s="15">
        <f t="shared" ref="J151" si="49">I151/H151</f>
        <v>2.5554521010928703E-3</v>
      </c>
      <c r="K151" s="14">
        <f>SUBTOTAL(9,K143:K150)</f>
        <v>75611.56</v>
      </c>
      <c r="L151" s="14">
        <f>SUBTOTAL(9,L143:L150)</f>
        <v>133.34</v>
      </c>
      <c r="M151" s="14">
        <f>SUBTOTAL(9,M143:M150)</f>
        <v>75478.22</v>
      </c>
      <c r="N151" s="15">
        <f t="shared" si="35"/>
        <v>1</v>
      </c>
      <c r="O151" s="14">
        <f>SUBTOTAL(9,O143:O150)</f>
        <v>0</v>
      </c>
      <c r="P151" s="14">
        <f>SUBTOTAL(9,P143:P150)</f>
        <v>-29460673.119999997</v>
      </c>
    </row>
    <row r="153" spans="1:16" s="5" customFormat="1" x14ac:dyDescent="0.2">
      <c r="A153" s="21"/>
      <c r="B153" s="21"/>
      <c r="C153" s="21"/>
      <c r="D153" s="21"/>
      <c r="E153" s="22" t="s">
        <v>22</v>
      </c>
      <c r="F153" s="14">
        <f>F151+F141+F130</f>
        <v>373935073</v>
      </c>
      <c r="G153" s="14">
        <f>G151+G141+G130</f>
        <v>13921651.34</v>
      </c>
      <c r="H153" s="14">
        <f>H151+H141+H130</f>
        <v>387856724.34000003</v>
      </c>
      <c r="I153" s="14">
        <f>I151+I141+I130</f>
        <v>51694319.860000007</v>
      </c>
      <c r="J153" s="15">
        <f t="shared" ref="J153" si="50">I153/H153</f>
        <v>0.13328199981053859</v>
      </c>
      <c r="K153" s="14">
        <f>K151+K141+K130</f>
        <v>34364337.840000004</v>
      </c>
      <c r="L153" s="14">
        <f>L151+L141+L130</f>
        <v>572361.22</v>
      </c>
      <c r="M153" s="14">
        <f>M151+M141+M130</f>
        <v>33791976.619999997</v>
      </c>
      <c r="N153" s="15">
        <f t="shared" ref="N153" si="51">M153/I153</f>
        <v>0.65368838803791918</v>
      </c>
      <c r="O153" s="14">
        <f>O151+O141+O130</f>
        <v>17902343.240000006</v>
      </c>
      <c r="P153" s="14">
        <f>P151+P141+P130</f>
        <v>-336162404.48000008</v>
      </c>
    </row>
    <row r="155" spans="1:16" x14ac:dyDescent="0.2">
      <c r="F155" s="10"/>
      <c r="G155" s="10"/>
      <c r="H155" s="10"/>
      <c r="I155" s="10"/>
      <c r="K155" s="10"/>
      <c r="L155" s="10"/>
      <c r="M155" s="10"/>
      <c r="O155" s="10"/>
      <c r="P155" s="7"/>
    </row>
    <row r="156" spans="1:16" x14ac:dyDescent="0.2">
      <c r="F156" s="10"/>
      <c r="G156" s="10"/>
      <c r="H156" s="10"/>
      <c r="I156" s="10"/>
      <c r="K156" s="10"/>
      <c r="L156" s="10"/>
      <c r="M156" s="10"/>
      <c r="O156" s="10"/>
    </row>
  </sheetData>
  <autoFilter ref="A5:P150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30 N153 N141 J153 J151 J141 J13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MARZO 25</vt:lpstr>
      <vt:lpstr>'EJECUCIÓN INGRESOS 31 MARZO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2025-04-01T07:46:16Z</dcterms:modified>
</cp:coreProperties>
</file>