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9 - SEPTIEMBRE\"/>
    </mc:Choice>
  </mc:AlternateContent>
  <xr:revisionPtr revIDLastSave="0" documentId="13_ncr:1_{6CAF3DE0-15A7-43DB-BAEE-EF7F4C8796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GRESOS 30 SEPTIE 25" sheetId="1" r:id="rId1"/>
  </sheets>
  <definedNames>
    <definedName name="_xlnm._FilterDatabase" localSheetId="0" hidden="1">'EJECUCIÓN INGRESOS 30 SEPTIE 25'!$A$5:$P$194</definedName>
    <definedName name="_xlnm.Print_Titles" localSheetId="0">'EJECUCIÓN INGRESOS 30 SEPTIE 25'!$1:$5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5" i="1" l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92" i="1"/>
  <c r="C192" i="1"/>
  <c r="D192" i="1"/>
  <c r="B193" i="1"/>
  <c r="C193" i="1"/>
  <c r="D193" i="1"/>
  <c r="B194" i="1"/>
  <c r="C194" i="1"/>
  <c r="D19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N187" i="1"/>
  <c r="N188" i="1"/>
  <c r="N189" i="1"/>
  <c r="N190" i="1"/>
  <c r="N191" i="1"/>
  <c r="N192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P150" i="1" l="1"/>
  <c r="P151" i="1"/>
  <c r="P152" i="1"/>
  <c r="P153" i="1"/>
  <c r="P154" i="1"/>
  <c r="P155" i="1"/>
  <c r="P156" i="1"/>
  <c r="P157" i="1"/>
  <c r="P158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49" i="1"/>
  <c r="D150" i="1"/>
  <c r="D151" i="1"/>
  <c r="D152" i="1"/>
  <c r="D153" i="1"/>
  <c r="D154" i="1"/>
  <c r="D155" i="1"/>
  <c r="D156" i="1"/>
  <c r="D157" i="1"/>
  <c r="D158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P162" i="1"/>
  <c r="P163" i="1"/>
  <c r="P164" i="1"/>
  <c r="N162" i="1"/>
  <c r="N163" i="1"/>
  <c r="N164" i="1"/>
  <c r="J162" i="1"/>
  <c r="J163" i="1"/>
  <c r="J164" i="1"/>
  <c r="P149" i="1"/>
  <c r="D161" i="1"/>
  <c r="D162" i="1"/>
  <c r="D163" i="1"/>
  <c r="D164" i="1"/>
  <c r="B162" i="1"/>
  <c r="C162" i="1"/>
  <c r="B163" i="1"/>
  <c r="C163" i="1"/>
  <c r="B164" i="1"/>
  <c r="C164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49" i="1"/>
  <c r="C149" i="1"/>
  <c r="N193" i="1" l="1"/>
  <c r="N194" i="1"/>
  <c r="P7" i="1" l="1"/>
  <c r="P8" i="1"/>
  <c r="P9" i="1"/>
  <c r="P188" i="1"/>
  <c r="P189" i="1"/>
  <c r="P190" i="1"/>
  <c r="P191" i="1"/>
  <c r="P192" i="1"/>
  <c r="P193" i="1"/>
  <c r="P194" i="1"/>
  <c r="J188" i="1"/>
  <c r="J189" i="1"/>
  <c r="J190" i="1"/>
  <c r="J191" i="1"/>
  <c r="J192" i="1"/>
  <c r="J193" i="1"/>
  <c r="J194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N161" i="1" l="1"/>
  <c r="B6" i="1"/>
  <c r="C6" i="1"/>
  <c r="B7" i="1"/>
  <c r="C7" i="1"/>
  <c r="B8" i="1"/>
  <c r="C8" i="1"/>
  <c r="B9" i="1"/>
  <c r="C9" i="1"/>
  <c r="F159" i="1"/>
  <c r="B161" i="1"/>
  <c r="C161" i="1"/>
  <c r="F185" i="1"/>
  <c r="B187" i="1"/>
  <c r="C187" i="1"/>
  <c r="D187" i="1"/>
  <c r="F195" i="1"/>
  <c r="F197" i="1" l="1"/>
  <c r="G195" i="1" l="1"/>
  <c r="H195" i="1"/>
  <c r="I195" i="1"/>
  <c r="K195" i="1" l="1"/>
  <c r="L195" i="1"/>
  <c r="M195" i="1"/>
  <c r="N195" i="1" s="1"/>
  <c r="K185" i="1" l="1"/>
  <c r="L185" i="1"/>
  <c r="M185" i="1"/>
  <c r="P187" i="1" l="1"/>
  <c r="P161" i="1"/>
  <c r="J161" i="1" l="1"/>
  <c r="O159" i="1" l="1"/>
  <c r="M159" i="1"/>
  <c r="M197" i="1" s="1"/>
  <c r="L159" i="1"/>
  <c r="L197" i="1" s="1"/>
  <c r="K159" i="1"/>
  <c r="K197" i="1" s="1"/>
  <c r="I159" i="1"/>
  <c r="H159" i="1"/>
  <c r="G159" i="1"/>
  <c r="N159" i="1" l="1"/>
  <c r="J159" i="1"/>
  <c r="J187" i="1" l="1"/>
  <c r="O195" i="1"/>
  <c r="O185" i="1"/>
  <c r="G185" i="1"/>
  <c r="G197" i="1" s="1"/>
  <c r="H185" i="1"/>
  <c r="H197" i="1" s="1"/>
  <c r="I185" i="1"/>
  <c r="N185" i="1" s="1"/>
  <c r="J185" i="1" l="1"/>
  <c r="I197" i="1"/>
  <c r="O197" i="1"/>
  <c r="P195" i="1"/>
  <c r="P185" i="1"/>
  <c r="J195" i="1"/>
  <c r="P6" i="1"/>
  <c r="P159" i="1" s="1"/>
  <c r="J197" i="1" l="1"/>
  <c r="P197" i="1"/>
  <c r="N197" i="1"/>
</calcChain>
</file>

<file path=xl/sharedStrings.xml><?xml version="1.0" encoding="utf-8"?>
<sst xmlns="http://schemas.openxmlformats.org/spreadsheetml/2006/main" count="208" uniqueCount="202">
  <si>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</si>
  <si>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</si>
  <si>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</si>
  <si>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</si>
  <si>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</si>
  <si>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</si>
  <si>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</si>
  <si>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</si>
  <si>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</si>
  <si>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</si>
  <si>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</si>
  <si>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</si>
  <si>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</si>
  <si>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</si>
  <si>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</si>
  <si>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</si>
  <si>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</si>
  <si>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</si>
  <si>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</si>
  <si>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</si>
  <si>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</si>
  <si>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</si>
  <si>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</si>
  <si>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</si>
  <si>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</si>
  <si>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</si>
  <si>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</si>
  <si>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</si>
  <si>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</si>
  <si>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</si>
  <si>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</si>
  <si>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</si>
  <si>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</si>
  <si>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</si>
  <si>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</si>
  <si>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</si>
  <si>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</si>
  <si>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</si>
  <si>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</si>
  <si>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</si>
  <si>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</si>
  <si>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</si>
  <si>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</si>
  <si>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</si>
  <si>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</si>
  <si>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</si>
  <si>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</si>
  <si>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</si>
  <si>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</si>
  <si>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</si>
  <si>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</si>
  <si>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</si>
  <si>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</si>
  <si>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</si>
  <si>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</si>
  <si>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</si>
  <si>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</si>
  <si>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</si>
  <si>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</si>
  <si>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</si>
  <si>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</si>
  <si>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</si>
  <si>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</si>
  <si>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</si>
  <si>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</si>
  <si>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</si>
  <si>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</si>
  <si>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</si>
  <si>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</si>
  <si>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</si>
  <si>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</si>
  <si>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</si>
  <si>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</si>
  <si>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</si>
  <si>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</si>
  <si>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</si>
  <si>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</si>
  <si>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</si>
  <si>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</si>
  <si>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</si>
  <si>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</si>
  <si>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</si>
  <si>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</si>
  <si>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</si>
  <si>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</si>
  <si>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</si>
  <si>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</si>
  <si>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</si>
  <si>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</si>
  <si>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</si>
  <si>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</si>
  <si>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</si>
  <si>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</si>
  <si>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</si>
  <si>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</si>
  <si>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</si>
  <si>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</si>
  <si>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</si>
  <si>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</si>
  <si>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</si>
  <si>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</si>
  <si>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</si>
  <si>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</si>
  <si>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</si>
  <si>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</si>
  <si>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</si>
  <si>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</si>
  <si>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</si>
  <si>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</si>
  <si>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</si>
  <si>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</si>
  <si>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</si>
  <si>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</si>
  <si>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</si>
  <si>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</si>
  <si>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</si>
  <si>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</si>
  <si>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</si>
  <si>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</si>
  <si>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</si>
  <si>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</si>
  <si>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</si>
  <si>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</si>
  <si>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</si>
  <si>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</si>
  <si>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</si>
  <si>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</si>
  <si>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</si>
  <si>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JCYL: Promoción de la igualdad y contra la violencia de géne</t>
  </si>
  <si>
    <t>ECYL: programa mixto Auxiliar de centro II</t>
  </si>
  <si>
    <t>ECYL, SUBVENCIÓN JOVEL 2025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</si>
  <si>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</si>
  <si>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</si>
  <si>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</si>
  <si>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</si>
  <si>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</si>
  <si>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Aportación MIG</t>
  </si>
  <si>
    <t>FEMP.- PROGRAMA EDUCACIÓN SALUD</t>
  </si>
  <si>
    <t>Proyecto PROSPECT + cambio climatico</t>
  </si>
  <si>
    <t>IEECP.- PROYECTO PROSPECT CUBE</t>
  </si>
  <si>
    <t>Proyecto AEROSOLDF.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</si>
  <si>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</si>
  <si>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</si>
  <si>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</si>
  <si>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</si>
  <si>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</si>
  <si>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Proyecto ADAPT2CYL</t>
  </si>
  <si>
    <t>Proyecto EMC3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</si>
  <si>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</si>
  <si>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</si>
  <si>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</si>
  <si>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</si>
  <si>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</si>
  <si>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</si>
  <si>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</si>
  <si>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</si>
  <si>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</si>
  <si>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</si>
  <si>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</si>
  <si>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</si>
  <si>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</si>
  <si>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</si>
  <si>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</si>
  <si>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Transportes Fondos MRR Area de Medio Ambiente ZBE</t>
  </si>
  <si>
    <t>Fdos. MRR Mº Transición Ecológica.- Actuac. Biodiversidad</t>
  </si>
  <si>
    <t>Impulso de la excelencia en los mercados municipales 2025</t>
  </si>
  <si>
    <t>Junta CyL: Fondos PRTR Fase III del ERPP 29 de octubre</t>
  </si>
  <si>
    <t>Transf. UE. Fds. MRR:  Área de Medio Ambiente. (JCYL)</t>
  </si>
  <si>
    <t>JCYL- Fondo de Cooperación Local inversiones ODS.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</si>
  <si>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</si>
  <si>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</si>
  <si>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</si>
  <si>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</si>
  <si>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</si>
  <si>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</si>
  <si>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</si>
  <si>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</si>
  <si>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</si>
  <si>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</si>
  <si>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</si>
  <si>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</si>
  <si>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</si>
  <si>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</si>
  <si>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Otros ingresos diversos.</t>
  </si>
  <si>
    <t>ECYL. Programa mixto: parques y jardines V</t>
  </si>
  <si>
    <t>Proyecto CENCYL+</t>
  </si>
  <si>
    <t>Mº Cultura para FMC</t>
  </si>
  <si>
    <t>De la Administración General de las Comunidades Autónomas.</t>
  </si>
  <si>
    <t>Aportación JCYL para FMC</t>
  </si>
  <si>
    <t>De Organismos Autónomos y agencias de las C.A</t>
  </si>
  <si>
    <t>De otras Entidades que agrupen Municipios.</t>
  </si>
  <si>
    <t>Subvención CENCYL-Ciudades Verdes</t>
  </si>
  <si>
    <t>Subvención CIRCULAR LABS</t>
  </si>
  <si>
    <t>Proyecto PROSPECT+.</t>
  </si>
  <si>
    <t>Prog. Horizonte Europa PROYECTO SPINE</t>
  </si>
  <si>
    <t>Otras transferencias de la Unión Europea.</t>
  </si>
  <si>
    <t>Mº de Fomento: Convenio ARU 29 de Octubre</t>
  </si>
  <si>
    <t>SUBV.MAP: FONDO ESTATAL DE INVERSIÓN LOCAL (F.E.I.L.)</t>
  </si>
  <si>
    <t>M.P.T.(FEESL) - F.E.EMPLEO Y SOSTENIBILIDAD LOCAL</t>
  </si>
  <si>
    <t>Junta CyL: infraestructuras turísticas</t>
  </si>
  <si>
    <t>Transf. UE. Fondos MRR. Mº Polít.Terr. Área de Planificación</t>
  </si>
  <si>
    <t>Transf. UE. Fds. MRR:  Área de Urbanismo.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</si>
</sst>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2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13" fillId="3" borderId="0" applyNumberFormat="0" applyBorder="0" applyAlignment="0" applyProtection="0"/>
    <xf numFmtId="0" fontId="12" fillId="0" borderId="1" applyNumberFormat="0" applyFill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10" fillId="0" borderId="0" xfId="0" applyFont="1"/>
    <xf numFmtId="0" fontId="10" fillId="0" borderId="0" xfId="0" applyFont="1" applyAlignment="1">
      <alignment wrapText="1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9" fillId="0" borderId="0" xfId="0" applyFont="1"/>
    <xf numFmtId="10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0" fontId="10" fillId="0" borderId="0" xfId="0" applyNumberFormat="1" applyFont="1"/>
    <xf numFmtId="10" fontId="11" fillId="2" borderId="0" xfId="0" applyNumberFormat="1" applyFont="1" applyFill="1" applyAlignment="1">
      <alignment horizontal="center" vertical="center" wrapText="1"/>
    </xf>
    <xf numFmtId="4" fontId="10" fillId="0" borderId="0" xfId="0" applyNumberFormat="1" applyFont="1"/>
    <xf numFmtId="10" fontId="10" fillId="0" borderId="2" xfId="0" applyNumberFormat="1" applyFont="1" applyBorder="1" applyAlignment="1">
      <alignment horizontal="right" vertical="center"/>
    </xf>
    <xf numFmtId="4" fontId="10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horizontal="right" vertical="center"/>
    </xf>
    <xf numFmtId="10" fontId="9" fillId="0" borderId="2" xfId="0" applyNumberFormat="1" applyFont="1" applyBorder="1" applyAlignment="1">
      <alignment horizontal="right" vertical="center"/>
    </xf>
    <xf numFmtId="10" fontId="14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" xfId="0" applyFont="1" applyBorder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164" fontId="16" fillId="0" borderId="0" xfId="0" applyNumberFormat="1" applyFont="1" applyAlignment="1">
      <alignment vertical="center"/>
    </xf>
    <xf numFmtId="21" fontId="16" fillId="0" borderId="0" xfId="0" applyNumberFormat="1" applyFont="1" applyAlignment="1">
      <alignment horizontal="right" vertical="center"/>
    </xf>
    <xf numFmtId="0" fontId="16" fillId="0" borderId="0" xfId="0" applyFont="1"/>
    <xf numFmtId="10" fontId="16" fillId="0" borderId="0" xfId="0" applyNumberFormat="1" applyFont="1"/>
    <xf numFmtId="0" fontId="16" fillId="0" borderId="0" xfId="0" applyFont="1" applyAlignment="1">
      <alignment wrapText="1"/>
    </xf>
    <xf numFmtId="1" fontId="15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1" fontId="8" fillId="0" borderId="2" xfId="5" applyNumberFormat="1" applyFont="1" applyBorder="1" applyAlignment="1">
      <alignment horizontal="center" vertical="center"/>
    </xf>
    <xf numFmtId="1" fontId="8" fillId="0" borderId="2" xfId="4" applyNumberFormat="1" applyFont="1" applyBorder="1" applyAlignment="1">
      <alignment horizontal="center" vertical="center"/>
    </xf>
    <xf numFmtId="49" fontId="8" fillId="0" borderId="2" xfId="5" applyNumberFormat="1" applyFont="1" applyBorder="1" applyAlignment="1">
      <alignment vertical="center"/>
    </xf>
    <xf numFmtId="4" fontId="8" fillId="0" borderId="2" xfId="5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" fontId="8" fillId="0" borderId="0" xfId="1" applyNumberFormat="1" applyFont="1" applyAlignment="1">
      <alignment vertical="center"/>
    </xf>
    <xf numFmtId="0" fontId="9" fillId="0" borderId="0" xfId="0" applyFont="1" applyAlignment="1">
      <alignment vertical="center"/>
    </xf>
    <xf numFmtId="4" fontId="8" fillId="0" borderId="0" xfId="6" applyNumberFormat="1" applyFont="1"/>
    <xf numFmtId="4" fontId="3" fillId="0" borderId="0" xfId="7" applyNumberFormat="1"/>
    <xf numFmtId="4" fontId="1" fillId="0" borderId="0" xfId="8" applyNumberFormat="1"/>
  </cellXfs>
  <cellStyles count="9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JUNIO 25" xfId="7" xr:uid="{7F59006C-3385-4079-9127-D88C72C72AF1}"/>
    <cellStyle name="Normal_EJECUCIÓN INGRESOS 30 SEPTIE 23_1" xfId="5" xr:uid="{71AA8472-0915-4E36-BF3B-8F291836C0C8}"/>
    <cellStyle name="Normal_EJECUCIÓN INGRESOS 30 SEPTIE 25" xfId="8" xr:uid="{2706BD88-858C-4073-A86D-E11A7F9D62CB}"/>
    <cellStyle name="Normal_EJECUCIÓN INGRESOS 31 MAYO 25" xfId="6" xr:uid="{67F435A8-FE0E-4FAF-AEEC-CE187EF30122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2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45930</v>
      </c>
      <c r="G3" s="34"/>
      <c r="N3" s="29"/>
    </row>
    <row r="4" spans="1:16" ht="13.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7256957.8300000001</v>
      </c>
      <c r="J6" s="11">
        <f>IF(H6=0," ",I6/H6)</f>
        <v>0.59731371309218517</v>
      </c>
      <c r="K6" s="38">
        <v>7291823.1100000003</v>
      </c>
      <c r="L6" s="38">
        <v>34865.279999999999</v>
      </c>
      <c r="M6" s="38">
        <v>7256957.8300000001</v>
      </c>
      <c r="N6" s="11">
        <f>IF(I6=0," ",M6/I6)</f>
        <v>1</v>
      </c>
      <c r="O6" s="38">
        <v>0</v>
      </c>
      <c r="P6" s="12">
        <f>I6-H6</f>
        <v>-4892366.17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288109.06</v>
      </c>
      <c r="J7" s="11">
        <f t="shared" ref="J7:J91" si="3">IF(H7=0," ",I7/H7)</f>
        <v>1.0109089824561404</v>
      </c>
      <c r="K7" s="38">
        <v>240942.28</v>
      </c>
      <c r="L7" s="38">
        <v>38.130000000000003</v>
      </c>
      <c r="M7" s="38">
        <v>240904.15</v>
      </c>
      <c r="N7" s="11">
        <f t="shared" ref="N7:N149" si="4">IF(I7=0," ",M7/I7)</f>
        <v>0.83615610699642695</v>
      </c>
      <c r="O7" s="38">
        <v>47204.91</v>
      </c>
      <c r="P7" s="12">
        <f t="shared" ref="P7:P93" si="5">I7-H7</f>
        <v>3109.0599999999977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70272100.469999999</v>
      </c>
      <c r="J8" s="11">
        <f t="shared" si="3"/>
        <v>0.98670509000764539</v>
      </c>
      <c r="K8" s="38">
        <v>62588757.43</v>
      </c>
      <c r="L8" s="38">
        <v>40211.17</v>
      </c>
      <c r="M8" s="38">
        <v>62548546.259999998</v>
      </c>
      <c r="N8" s="11">
        <f t="shared" si="4"/>
        <v>0.89009074499918672</v>
      </c>
      <c r="O8" s="38">
        <v>7723554.21</v>
      </c>
      <c r="P8" s="12">
        <f t="shared" si="5"/>
        <v>-946849.53000000119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22556.34</v>
      </c>
      <c r="L10" s="38">
        <v>0</v>
      </c>
      <c r="M10" s="38">
        <v>22556.34</v>
      </c>
      <c r="N10" s="11">
        <f t="shared" si="4"/>
        <v>1</v>
      </c>
      <c r="O10" s="38">
        <v>0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15115894.68</v>
      </c>
      <c r="J11" s="11">
        <f t="shared" si="3"/>
        <v>0.94474341750000002</v>
      </c>
      <c r="K11" s="38">
        <v>12926145.279999999</v>
      </c>
      <c r="L11" s="38">
        <v>42405.49</v>
      </c>
      <c r="M11" s="38">
        <v>12883739.789999999</v>
      </c>
      <c r="N11" s="11">
        <f t="shared" si="4"/>
        <v>0.85233061375100816</v>
      </c>
      <c r="O11" s="38">
        <v>2232154.89</v>
      </c>
      <c r="P11" s="12">
        <f t="shared" si="5"/>
        <v>-884105.3200000003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1967293.04</v>
      </c>
      <c r="J12" s="11">
        <f t="shared" si="3"/>
        <v>0.39345860799999999</v>
      </c>
      <c r="K12" s="38">
        <v>1380725.73</v>
      </c>
      <c r="L12" s="38">
        <v>209714.19</v>
      </c>
      <c r="M12" s="38">
        <v>1171011.54</v>
      </c>
      <c r="N12" s="11">
        <f t="shared" si="4"/>
        <v>0.59524001569181584</v>
      </c>
      <c r="O12" s="38">
        <v>796281.5</v>
      </c>
      <c r="P12" s="12">
        <f t="shared" si="5"/>
        <v>-3032706.96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1962862.77</v>
      </c>
      <c r="J13" s="11">
        <f t="shared" si="3"/>
        <v>0.15775469318866786</v>
      </c>
      <c r="K13" s="38">
        <v>1477965.09</v>
      </c>
      <c r="L13" s="38">
        <v>21633.7</v>
      </c>
      <c r="M13" s="38">
        <v>1456331.39</v>
      </c>
      <c r="N13" s="11">
        <f t="shared" si="4"/>
        <v>0.74194254038452212</v>
      </c>
      <c r="O13" s="38">
        <v>506531.38</v>
      </c>
      <c r="P13" s="12">
        <f t="shared" si="5"/>
        <v>-10479637.23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4088781.86</v>
      </c>
      <c r="J14" s="11">
        <f t="shared" si="3"/>
        <v>0.52142501109155293</v>
      </c>
      <c r="K14" s="38">
        <v>4389555.76</v>
      </c>
      <c r="L14" s="38">
        <v>300773.90000000002</v>
      </c>
      <c r="M14" s="38">
        <v>4088781.86</v>
      </c>
      <c r="N14" s="11">
        <f t="shared" si="4"/>
        <v>1</v>
      </c>
      <c r="O14" s="38">
        <v>0</v>
      </c>
      <c r="P14" s="12">
        <f t="shared" si="5"/>
        <v>-3752771.14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36472.160000000003</v>
      </c>
      <c r="J15" s="11">
        <f t="shared" si="3"/>
        <v>0.29399044003256519</v>
      </c>
      <c r="K15" s="38">
        <v>69448.56</v>
      </c>
      <c r="L15" s="38">
        <v>32976.400000000001</v>
      </c>
      <c r="M15" s="38">
        <v>36472.160000000003</v>
      </c>
      <c r="N15" s="11">
        <f t="shared" si="4"/>
        <v>1</v>
      </c>
      <c r="O15" s="38">
        <v>0</v>
      </c>
      <c r="P15" s="12">
        <f t="shared" si="5"/>
        <v>-87586.84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19425.3</v>
      </c>
      <c r="J16" s="11">
        <f t="shared" si="3"/>
        <v>0.52173667812634295</v>
      </c>
      <c r="K16" s="38">
        <v>20844.88</v>
      </c>
      <c r="L16" s="38">
        <v>1419.58</v>
      </c>
      <c r="M16" s="38">
        <v>19425.3</v>
      </c>
      <c r="N16" s="11">
        <f t="shared" si="4"/>
        <v>1</v>
      </c>
      <c r="O16" s="38">
        <v>0</v>
      </c>
      <c r="P16" s="12">
        <f t="shared" si="5"/>
        <v>-17806.7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450916.32</v>
      </c>
      <c r="J17" s="11">
        <f t="shared" si="3"/>
        <v>0.66557486228457052</v>
      </c>
      <c r="K17" s="38">
        <v>450916.32</v>
      </c>
      <c r="L17" s="38">
        <v>0</v>
      </c>
      <c r="M17" s="38">
        <v>450916.32</v>
      </c>
      <c r="N17" s="11">
        <f t="shared" si="4"/>
        <v>1</v>
      </c>
      <c r="O17" s="38">
        <v>0</v>
      </c>
      <c r="P17" s="12">
        <f t="shared" si="5"/>
        <v>-226567.67999999999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734407.51</v>
      </c>
      <c r="J18" s="11">
        <f t="shared" si="3"/>
        <v>0.39148920030726042</v>
      </c>
      <c r="K18" s="38">
        <v>1050110.08</v>
      </c>
      <c r="L18" s="38">
        <v>315702.57</v>
      </c>
      <c r="M18" s="38">
        <v>734407.51</v>
      </c>
      <c r="N18" s="11">
        <f t="shared" si="4"/>
        <v>1</v>
      </c>
      <c r="O18" s="38">
        <v>0</v>
      </c>
      <c r="P18" s="12">
        <f t="shared" si="5"/>
        <v>-1141525.49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-107.26</v>
      </c>
      <c r="J19" s="11">
        <f t="shared" si="3"/>
        <v>-3.5271292338046698E-2</v>
      </c>
      <c r="K19" s="38">
        <v>1700.56</v>
      </c>
      <c r="L19" s="38">
        <v>1807.82</v>
      </c>
      <c r="M19" s="38">
        <v>-107.26</v>
      </c>
      <c r="N19" s="11">
        <f t="shared" si="4"/>
        <v>1</v>
      </c>
      <c r="O19" s="38">
        <v>0</v>
      </c>
      <c r="P19" s="12">
        <f t="shared" si="5"/>
        <v>-3148.26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4241697.03</v>
      </c>
      <c r="J20" s="11">
        <f t="shared" si="3"/>
        <v>0.65256877384615386</v>
      </c>
      <c r="K20" s="38">
        <v>5090545.87</v>
      </c>
      <c r="L20" s="38">
        <v>1533948.9</v>
      </c>
      <c r="M20" s="38">
        <v>3556596.97</v>
      </c>
      <c r="N20" s="11">
        <f t="shared" si="4"/>
        <v>0.83848444262885036</v>
      </c>
      <c r="O20" s="38">
        <v>685100.06</v>
      </c>
      <c r="P20" s="12">
        <f t="shared" si="5"/>
        <v>-2258302.9699999997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18283687.359999999</v>
      </c>
      <c r="J21" s="11">
        <f t="shared" si="3"/>
        <v>1.0279594319027077</v>
      </c>
      <c r="K21" s="38">
        <v>223987.28</v>
      </c>
      <c r="L21" s="38">
        <v>204.4</v>
      </c>
      <c r="M21" s="38">
        <v>223782.88</v>
      </c>
      <c r="N21" s="11">
        <f t="shared" si="4"/>
        <v>1.2239482966088084E-2</v>
      </c>
      <c r="O21" s="38">
        <v>18059904.48</v>
      </c>
      <c r="P21" s="12">
        <f t="shared" si="5"/>
        <v>497297.3599999994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20585.650000000001</v>
      </c>
      <c r="J22" s="11">
        <f t="shared" si="3"/>
        <v>0.31670230769230773</v>
      </c>
      <c r="K22" s="38">
        <v>6955.26</v>
      </c>
      <c r="L22" s="38">
        <v>0.75</v>
      </c>
      <c r="M22" s="38">
        <v>6954.51</v>
      </c>
      <c r="N22" s="11">
        <f t="shared" si="4"/>
        <v>0.33783290787514603</v>
      </c>
      <c r="O22" s="38">
        <v>13631.14</v>
      </c>
      <c r="P22" s="12">
        <f t="shared" si="5"/>
        <v>-44414.35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741513.8</v>
      </c>
      <c r="J23" s="11">
        <f t="shared" si="3"/>
        <v>0.23919800000000002</v>
      </c>
      <c r="K23" s="38">
        <v>640170.37</v>
      </c>
      <c r="L23" s="38">
        <v>23882.62</v>
      </c>
      <c r="M23" s="38">
        <v>616287.75</v>
      </c>
      <c r="N23" s="11">
        <f t="shared" si="4"/>
        <v>0.831121079607689</v>
      </c>
      <c r="O23" s="38">
        <v>125226.05</v>
      </c>
      <c r="P23" s="12">
        <f t="shared" si="5"/>
        <v>-2358486.2000000002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91872.19</v>
      </c>
      <c r="J24" s="11">
        <f t="shared" si="3"/>
        <v>0.45936094999999999</v>
      </c>
      <c r="K24" s="38">
        <v>98223.07</v>
      </c>
      <c r="L24" s="38">
        <v>6420.21</v>
      </c>
      <c r="M24" s="38">
        <v>91802.86</v>
      </c>
      <c r="N24" s="11">
        <f t="shared" si="4"/>
        <v>0.99924536467455494</v>
      </c>
      <c r="O24" s="38">
        <v>69.33</v>
      </c>
      <c r="P24" s="12">
        <f t="shared" si="5"/>
        <v>-108127.81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129644.42</v>
      </c>
      <c r="J25" s="11">
        <f t="shared" si="3"/>
        <v>0.64822210000000002</v>
      </c>
      <c r="K25" s="38">
        <v>117208.5</v>
      </c>
      <c r="L25" s="38">
        <v>1013.12</v>
      </c>
      <c r="M25" s="38">
        <v>116195.38</v>
      </c>
      <c r="N25" s="11">
        <f t="shared" si="4"/>
        <v>0.89626209905524667</v>
      </c>
      <c r="O25" s="38">
        <v>13449.04</v>
      </c>
      <c r="P25" s="12">
        <f t="shared" si="5"/>
        <v>-70355.58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152565.81</v>
      </c>
      <c r="J26" s="11">
        <f t="shared" si="3"/>
        <v>0.4359023142857143</v>
      </c>
      <c r="K26" s="38">
        <v>152440.34</v>
      </c>
      <c r="L26" s="38">
        <v>764.09</v>
      </c>
      <c r="M26" s="38">
        <v>151676.25</v>
      </c>
      <c r="N26" s="11">
        <f t="shared" si="4"/>
        <v>0.99416933584267664</v>
      </c>
      <c r="O26" s="38">
        <v>889.56</v>
      </c>
      <c r="P26" s="12">
        <f t="shared" si="5"/>
        <v>-197434.19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9764.4699999999993</v>
      </c>
      <c r="J27" s="11">
        <f t="shared" si="3"/>
        <v>0.7811575999999999</v>
      </c>
      <c r="K27" s="38">
        <v>9768.8799999999992</v>
      </c>
      <c r="L27" s="38">
        <v>4.41</v>
      </c>
      <c r="M27" s="38">
        <v>9764.4699999999993</v>
      </c>
      <c r="N27" s="11">
        <f t="shared" si="4"/>
        <v>1</v>
      </c>
      <c r="O27" s="38">
        <v>0</v>
      </c>
      <c r="P27" s="12">
        <f t="shared" si="5"/>
        <v>-2735.5300000000007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66869.929999999993</v>
      </c>
      <c r="J28" s="11">
        <f t="shared" si="3"/>
        <v>0.2786247083333333</v>
      </c>
      <c r="K28" s="38">
        <v>42439.58</v>
      </c>
      <c r="L28" s="38">
        <v>0</v>
      </c>
      <c r="M28" s="38">
        <v>42439.58</v>
      </c>
      <c r="N28" s="11">
        <f t="shared" si="4"/>
        <v>0.63465865748625738</v>
      </c>
      <c r="O28" s="38">
        <v>24430.35</v>
      </c>
      <c r="P28" s="12">
        <f t="shared" si="5"/>
        <v>-173130.07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26289.49</v>
      </c>
      <c r="J29" s="11">
        <f t="shared" si="3"/>
        <v>0.43815816666666668</v>
      </c>
      <c r="K29" s="38">
        <v>8259.2000000000007</v>
      </c>
      <c r="L29" s="38">
        <v>0</v>
      </c>
      <c r="M29" s="38">
        <v>8259.2000000000007</v>
      </c>
      <c r="N29" s="11">
        <f t="shared" si="4"/>
        <v>0.31416356878737473</v>
      </c>
      <c r="O29" s="38">
        <v>18030.29</v>
      </c>
      <c r="P29" s="12">
        <f t="shared" si="5"/>
        <v>-33710.509999999995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2401.21</v>
      </c>
      <c r="J30" s="11">
        <f t="shared" si="3"/>
        <v>0.34303</v>
      </c>
      <c r="K30" s="38">
        <v>486.72</v>
      </c>
      <c r="L30" s="38">
        <v>120.69</v>
      </c>
      <c r="M30" s="38">
        <v>366.03</v>
      </c>
      <c r="N30" s="11">
        <f t="shared" si="4"/>
        <v>0.15243564702795673</v>
      </c>
      <c r="O30" s="38">
        <v>2035.18</v>
      </c>
      <c r="P30" s="12">
        <f t="shared" si="5"/>
        <v>-4598.79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6142.4</v>
      </c>
      <c r="J31" s="11">
        <f t="shared" si="3"/>
        <v>0.30712</v>
      </c>
      <c r="K31" s="38">
        <v>6142.4</v>
      </c>
      <c r="L31" s="38">
        <v>0</v>
      </c>
      <c r="M31" s="38">
        <v>6142.4</v>
      </c>
      <c r="N31" s="11">
        <f t="shared" si="4"/>
        <v>1</v>
      </c>
      <c r="O31" s="38">
        <v>0</v>
      </c>
      <c r="P31" s="12">
        <f t="shared" si="5"/>
        <v>-13857.6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3588405.18</v>
      </c>
      <c r="J32" s="11">
        <f t="shared" si="3"/>
        <v>0.68350574857142865</v>
      </c>
      <c r="K32" s="38">
        <v>3589125.93</v>
      </c>
      <c r="L32" s="38">
        <v>720.75</v>
      </c>
      <c r="M32" s="38">
        <v>3588405.18</v>
      </c>
      <c r="N32" s="11">
        <f t="shared" si="4"/>
        <v>1</v>
      </c>
      <c r="O32" s="38">
        <v>0</v>
      </c>
      <c r="P32" s="12">
        <f t="shared" si="5"/>
        <v>-1661594.8199999998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105066.78</v>
      </c>
      <c r="J33" s="11">
        <f t="shared" si="3"/>
        <v>5.9192552112676058E-2</v>
      </c>
      <c r="K33" s="38">
        <v>86512.69</v>
      </c>
      <c r="L33" s="38">
        <v>3614.16</v>
      </c>
      <c r="M33" s="38">
        <v>82898.53</v>
      </c>
      <c r="N33" s="11">
        <f t="shared" si="4"/>
        <v>0.78900800043553254</v>
      </c>
      <c r="O33" s="38">
        <v>22168.25</v>
      </c>
      <c r="P33" s="12">
        <f t="shared" si="5"/>
        <v>-1669933.22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18805.78</v>
      </c>
      <c r="J34" s="11">
        <f t="shared" si="3"/>
        <v>0.37611559999999999</v>
      </c>
      <c r="K34" s="38">
        <v>19203.5</v>
      </c>
      <c r="L34" s="38">
        <v>505.51</v>
      </c>
      <c r="M34" s="38">
        <v>18697.990000000002</v>
      </c>
      <c r="N34" s="11">
        <f t="shared" si="4"/>
        <v>0.99426825156946441</v>
      </c>
      <c r="O34" s="38">
        <v>107.79</v>
      </c>
      <c r="P34" s="12">
        <f t="shared" si="5"/>
        <v>-31194.22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951443.79</v>
      </c>
      <c r="J35" s="11">
        <f t="shared" si="3"/>
        <v>0.85331281614349774</v>
      </c>
      <c r="K35" s="38">
        <v>949674.25</v>
      </c>
      <c r="L35" s="38">
        <v>4568.78</v>
      </c>
      <c r="M35" s="38">
        <v>945105.47</v>
      </c>
      <c r="N35" s="11">
        <f t="shared" si="4"/>
        <v>0.9933382086607554</v>
      </c>
      <c r="O35" s="38">
        <v>6338.32</v>
      </c>
      <c r="P35" s="12">
        <f t="shared" si="5"/>
        <v>-163556.20999999996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750</v>
      </c>
      <c r="J36" s="11">
        <f t="shared" si="3"/>
        <v>1.8749999999999999E-2</v>
      </c>
      <c r="K36" s="38">
        <v>750</v>
      </c>
      <c r="L36" s="38">
        <v>0</v>
      </c>
      <c r="M36" s="38">
        <v>750</v>
      </c>
      <c r="N36" s="11">
        <f t="shared" si="4"/>
        <v>1</v>
      </c>
      <c r="O36" s="38">
        <v>0</v>
      </c>
      <c r="P36" s="12">
        <f t="shared" si="5"/>
        <v>-39250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148420.01999999999</v>
      </c>
      <c r="J37" s="11">
        <f t="shared" si="3"/>
        <v>0.37105004999999996</v>
      </c>
      <c r="K37" s="38">
        <v>54254.5</v>
      </c>
      <c r="L37" s="38">
        <v>119.73</v>
      </c>
      <c r="M37" s="38">
        <v>54134.77</v>
      </c>
      <c r="N37" s="11">
        <f t="shared" si="4"/>
        <v>0.3647403497183197</v>
      </c>
      <c r="O37" s="38">
        <v>94285.25</v>
      </c>
      <c r="P37" s="12">
        <f t="shared" si="5"/>
        <v>-251579.98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3433304.59</v>
      </c>
      <c r="J38" s="11">
        <f t="shared" si="3"/>
        <v>0.53645384218750003</v>
      </c>
      <c r="K38" s="38">
        <v>2230611.14</v>
      </c>
      <c r="L38" s="38">
        <v>3923.64</v>
      </c>
      <c r="M38" s="38">
        <v>2226687.5</v>
      </c>
      <c r="N38" s="11">
        <f t="shared" si="4"/>
        <v>0.6485551868848316</v>
      </c>
      <c r="O38" s="38">
        <v>1206617.0900000001</v>
      </c>
      <c r="P38" s="12">
        <f t="shared" si="5"/>
        <v>-2966695.41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308955.37</v>
      </c>
      <c r="J39" s="11">
        <f t="shared" si="3"/>
        <v>0.44136481428571428</v>
      </c>
      <c r="K39" s="38">
        <v>314529.89</v>
      </c>
      <c r="L39" s="38">
        <v>5745.02</v>
      </c>
      <c r="M39" s="38">
        <v>308784.87</v>
      </c>
      <c r="N39" s="11">
        <f t="shared" si="4"/>
        <v>0.99944814035761864</v>
      </c>
      <c r="O39" s="38">
        <v>170.5</v>
      </c>
      <c r="P39" s="12">
        <f t="shared" si="5"/>
        <v>-391044.63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408868.57</v>
      </c>
      <c r="J40" s="11">
        <f t="shared" si="3"/>
        <v>0.54515809333333332</v>
      </c>
      <c r="K40" s="38">
        <v>499017.72</v>
      </c>
      <c r="L40" s="38">
        <v>90149.15</v>
      </c>
      <c r="M40" s="38">
        <v>408868.57</v>
      </c>
      <c r="N40" s="11">
        <f t="shared" si="4"/>
        <v>1</v>
      </c>
      <c r="O40" s="38">
        <v>0</v>
      </c>
      <c r="P40" s="12">
        <f t="shared" si="5"/>
        <v>-341131.43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108478</v>
      </c>
      <c r="J42" s="11">
        <f t="shared" si="3"/>
        <v>0.98616363636363635</v>
      </c>
      <c r="K42" s="38">
        <v>108981</v>
      </c>
      <c r="L42" s="38">
        <v>503</v>
      </c>
      <c r="M42" s="38">
        <v>108478</v>
      </c>
      <c r="N42" s="11">
        <f t="shared" si="4"/>
        <v>1</v>
      </c>
      <c r="O42" s="38">
        <v>0</v>
      </c>
      <c r="P42" s="12">
        <f t="shared" si="5"/>
        <v>-1522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251739</v>
      </c>
      <c r="J43" s="11">
        <f t="shared" si="3"/>
        <v>0.61404249091396934</v>
      </c>
      <c r="K43" s="38">
        <v>195805.5</v>
      </c>
      <c r="L43" s="38">
        <v>0</v>
      </c>
      <c r="M43" s="38">
        <v>195805.5</v>
      </c>
      <c r="N43" s="11">
        <f t="shared" si="4"/>
        <v>0.77781154290753518</v>
      </c>
      <c r="O43" s="38">
        <v>55933.5</v>
      </c>
      <c r="P43" s="12">
        <f t="shared" si="5"/>
        <v>-158231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9236</v>
      </c>
      <c r="J45" s="11">
        <f t="shared" si="3"/>
        <v>0.33893577981651374</v>
      </c>
      <c r="K45" s="38">
        <v>7344</v>
      </c>
      <c r="L45" s="38">
        <v>0</v>
      </c>
      <c r="M45" s="38">
        <v>7344</v>
      </c>
      <c r="N45" s="11">
        <f t="shared" si="4"/>
        <v>0.79514941533131223</v>
      </c>
      <c r="O45" s="38">
        <v>1892</v>
      </c>
      <c r="P45" s="12">
        <f t="shared" si="5"/>
        <v>-18014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14738.94</v>
      </c>
      <c r="J46" s="11">
        <f t="shared" si="3"/>
        <v>0.58955760000000001</v>
      </c>
      <c r="K46" s="38">
        <v>7628.52</v>
      </c>
      <c r="L46" s="38">
        <v>0</v>
      </c>
      <c r="M46" s="38">
        <v>7628.52</v>
      </c>
      <c r="N46" s="11">
        <f t="shared" si="4"/>
        <v>0.51757589080354494</v>
      </c>
      <c r="O46" s="38">
        <v>7110.42</v>
      </c>
      <c r="P46" s="12">
        <f t="shared" si="5"/>
        <v>-10261.06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13470.61</v>
      </c>
      <c r="J47" s="11">
        <f t="shared" si="3"/>
        <v>0.67353050000000003</v>
      </c>
      <c r="K47" s="38">
        <v>6280.78</v>
      </c>
      <c r="L47" s="38">
        <v>0</v>
      </c>
      <c r="M47" s="38">
        <v>6280.78</v>
      </c>
      <c r="N47" s="11">
        <f t="shared" si="4"/>
        <v>0.46625802394991761</v>
      </c>
      <c r="O47" s="38">
        <v>7189.83</v>
      </c>
      <c r="P47" s="12">
        <f t="shared" si="5"/>
        <v>-6529.3899999999994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5103.68</v>
      </c>
      <c r="J48" s="11">
        <f t="shared" si="3"/>
        <v>0.42530666666666667</v>
      </c>
      <c r="K48" s="38">
        <v>1437.18</v>
      </c>
      <c r="L48" s="38">
        <v>0</v>
      </c>
      <c r="M48" s="38">
        <v>1437.18</v>
      </c>
      <c r="N48" s="11">
        <f t="shared" si="4"/>
        <v>0.28159680857734026</v>
      </c>
      <c r="O48" s="38">
        <v>3666.5</v>
      </c>
      <c r="P48" s="12">
        <f t="shared" si="5"/>
        <v>-6896.32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2046617.22</v>
      </c>
      <c r="J49" s="11">
        <f t="shared" si="3"/>
        <v>0.54649324966622159</v>
      </c>
      <c r="K49" s="38">
        <v>2047543.4</v>
      </c>
      <c r="L49" s="38">
        <v>926.18</v>
      </c>
      <c r="M49" s="38">
        <v>2046617.22</v>
      </c>
      <c r="N49" s="11">
        <f t="shared" si="4"/>
        <v>1</v>
      </c>
      <c r="O49" s="38">
        <v>0</v>
      </c>
      <c r="P49" s="12">
        <f t="shared" si="5"/>
        <v>-1698382.78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186695.22</v>
      </c>
      <c r="J50" s="11">
        <f t="shared" si="3"/>
        <v>0.71643553641941904</v>
      </c>
      <c r="K50" s="38">
        <v>164197.23000000001</v>
      </c>
      <c r="L50" s="38">
        <v>0</v>
      </c>
      <c r="M50" s="38">
        <v>164197.23000000001</v>
      </c>
      <c r="N50" s="11">
        <f t="shared" si="4"/>
        <v>0.87949348676414962</v>
      </c>
      <c r="O50" s="38">
        <v>22497.99</v>
      </c>
      <c r="P50" s="12">
        <f t="shared" si="5"/>
        <v>-73893.78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0</v>
      </c>
      <c r="J52" s="11">
        <f t="shared" si="3"/>
        <v>0</v>
      </c>
      <c r="K52" s="38">
        <v>0</v>
      </c>
      <c r="L52" s="38">
        <v>0</v>
      </c>
      <c r="M52" s="38">
        <v>0</v>
      </c>
      <c r="N52" s="11" t="str">
        <f t="shared" si="4"/>
        <v xml:space="preserve"> </v>
      </c>
      <c r="O52" s="38">
        <v>0</v>
      </c>
      <c r="P52" s="12">
        <f t="shared" si="5"/>
        <v>-1400000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660675.18999999994</v>
      </c>
      <c r="J53" s="11">
        <f t="shared" si="3"/>
        <v>0.83098571159046597</v>
      </c>
      <c r="K53" s="38">
        <v>641062.99</v>
      </c>
      <c r="L53" s="38">
        <v>0</v>
      </c>
      <c r="M53" s="38">
        <v>641062.99</v>
      </c>
      <c r="N53" s="11">
        <f t="shared" si="4"/>
        <v>0.97031491374755585</v>
      </c>
      <c r="O53" s="38">
        <v>19612.2</v>
      </c>
      <c r="P53" s="12">
        <f t="shared" si="5"/>
        <v>-134374.81000000006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144136.24</v>
      </c>
      <c r="J54" s="11">
        <f t="shared" si="3"/>
        <v>0.63922762046255843</v>
      </c>
      <c r="K54" s="38">
        <v>117538.68</v>
      </c>
      <c r="L54" s="38">
        <v>0</v>
      </c>
      <c r="M54" s="38">
        <v>117538.68</v>
      </c>
      <c r="N54" s="11">
        <f t="shared" si="4"/>
        <v>0.81546930875954582</v>
      </c>
      <c r="O54" s="38">
        <v>26597.56</v>
      </c>
      <c r="P54" s="12">
        <f t="shared" si="5"/>
        <v>-81348.760000000009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67782</v>
      </c>
      <c r="J55" s="11">
        <f t="shared" si="3"/>
        <v>0.45188</v>
      </c>
      <c r="K55" s="38">
        <v>67782</v>
      </c>
      <c r="L55" s="38">
        <v>0</v>
      </c>
      <c r="M55" s="38">
        <v>67782</v>
      </c>
      <c r="N55" s="11">
        <f t="shared" si="4"/>
        <v>1</v>
      </c>
      <c r="O55" s="38">
        <v>0</v>
      </c>
      <c r="P55" s="12">
        <f t="shared" si="5"/>
        <v>-82218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61368.66</v>
      </c>
      <c r="J56" s="11">
        <f t="shared" si="3"/>
        <v>0.36099211764705885</v>
      </c>
      <c r="K56" s="38">
        <v>61368.66</v>
      </c>
      <c r="L56" s="38">
        <v>0</v>
      </c>
      <c r="M56" s="38">
        <v>61368.66</v>
      </c>
      <c r="N56" s="11">
        <f t="shared" si="4"/>
        <v>1</v>
      </c>
      <c r="O56" s="38">
        <v>0</v>
      </c>
      <c r="P56" s="12">
        <f t="shared" si="5"/>
        <v>-108631.34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3213.87</v>
      </c>
      <c r="J58" s="11">
        <f t="shared" si="3"/>
        <v>0.97389999999999999</v>
      </c>
      <c r="K58" s="38">
        <v>3213.87</v>
      </c>
      <c r="L58" s="38">
        <v>0</v>
      </c>
      <c r="M58" s="38">
        <v>3213.87</v>
      </c>
      <c r="N58" s="11">
        <f t="shared" si="4"/>
        <v>1</v>
      </c>
      <c r="O58" s="38">
        <v>0</v>
      </c>
      <c r="P58" s="12">
        <f t="shared" si="5"/>
        <v>-86.130000000000109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0</v>
      </c>
      <c r="H59" s="38">
        <v>350000</v>
      </c>
      <c r="I59" s="38">
        <v>194109.42</v>
      </c>
      <c r="J59" s="11">
        <f t="shared" si="3"/>
        <v>0.55459834285714293</v>
      </c>
      <c r="K59" s="38">
        <v>76685.570000000007</v>
      </c>
      <c r="L59" s="38">
        <v>0</v>
      </c>
      <c r="M59" s="38">
        <v>76685.570000000007</v>
      </c>
      <c r="N59" s="11">
        <f t="shared" si="4"/>
        <v>0.39506361927205802</v>
      </c>
      <c r="O59" s="38">
        <v>117423.85</v>
      </c>
      <c r="P59" s="12">
        <f t="shared" si="5"/>
        <v>-155890.57999999999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31221.73</v>
      </c>
      <c r="J60" s="11">
        <f t="shared" si="3"/>
        <v>0.20814486666666665</v>
      </c>
      <c r="K60" s="38">
        <v>6558</v>
      </c>
      <c r="L60" s="38">
        <v>62.27</v>
      </c>
      <c r="M60" s="38">
        <v>6495.73</v>
      </c>
      <c r="N60" s="11">
        <f t="shared" si="4"/>
        <v>0.20805157177388953</v>
      </c>
      <c r="O60" s="38">
        <v>24726</v>
      </c>
      <c r="P60" s="12">
        <f t="shared" si="5"/>
        <v>-118778.27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1536.12</v>
      </c>
      <c r="L61" s="38">
        <v>1.77</v>
      </c>
      <c r="M61" s="38">
        <v>1534.35</v>
      </c>
      <c r="N61" s="11">
        <f t="shared" si="4"/>
        <v>0.408468326966337</v>
      </c>
      <c r="O61" s="38">
        <v>2222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34431.230000000003</v>
      </c>
      <c r="J62" s="11">
        <f t="shared" si="3"/>
        <v>0.17215615000000001</v>
      </c>
      <c r="K62" s="38">
        <v>1200.5999999999999</v>
      </c>
      <c r="L62" s="38">
        <v>0</v>
      </c>
      <c r="M62" s="38">
        <v>1200.5999999999999</v>
      </c>
      <c r="N62" s="11">
        <f t="shared" si="4"/>
        <v>3.4869506549722443E-2</v>
      </c>
      <c r="O62" s="38">
        <v>33230.629999999997</v>
      </c>
      <c r="P62" s="12">
        <f t="shared" si="5"/>
        <v>-165568.76999999999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0</v>
      </c>
      <c r="J63" s="11">
        <f t="shared" si="3"/>
        <v>0</v>
      </c>
      <c r="K63" s="38">
        <v>0</v>
      </c>
      <c r="L63" s="38">
        <v>0</v>
      </c>
      <c r="M63" s="38">
        <v>0</v>
      </c>
      <c r="N63" s="11" t="str">
        <f t="shared" si="4"/>
        <v xml:space="preserve"> </v>
      </c>
      <c r="O63" s="38">
        <v>0</v>
      </c>
      <c r="P63" s="12">
        <f t="shared" si="5"/>
        <v>-1300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5084.1000000000004</v>
      </c>
      <c r="J64" s="11">
        <f t="shared" si="3"/>
        <v>3.9108461538461543E-2</v>
      </c>
      <c r="K64" s="38">
        <v>5084.1000000000004</v>
      </c>
      <c r="L64" s="38">
        <v>0</v>
      </c>
      <c r="M64" s="38">
        <v>5084.1000000000004</v>
      </c>
      <c r="N64" s="11">
        <f t="shared" si="4"/>
        <v>1</v>
      </c>
      <c r="O64" s="38">
        <v>0</v>
      </c>
      <c r="P64" s="12">
        <f t="shared" si="5"/>
        <v>-124915.9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52138.15</v>
      </c>
      <c r="J67" s="11">
        <f t="shared" si="3"/>
        <v>0.23699159090909092</v>
      </c>
      <c r="K67" s="38">
        <v>25900.13</v>
      </c>
      <c r="L67" s="38">
        <v>0</v>
      </c>
      <c r="M67" s="38">
        <v>25900.13</v>
      </c>
      <c r="N67" s="11">
        <f t="shared" si="4"/>
        <v>0.49675966638632174</v>
      </c>
      <c r="O67" s="38">
        <v>26238.02</v>
      </c>
      <c r="P67" s="12">
        <f t="shared" si="5"/>
        <v>-167861.85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2898765.11</v>
      </c>
      <c r="J68" s="11">
        <f t="shared" si="3"/>
        <v>0.47520739508196719</v>
      </c>
      <c r="K68" s="38">
        <v>1323201.1000000001</v>
      </c>
      <c r="L68" s="38">
        <v>14544.39</v>
      </c>
      <c r="M68" s="38">
        <v>1308656.71</v>
      </c>
      <c r="N68" s="11">
        <f t="shared" si="4"/>
        <v>0.45145317414145364</v>
      </c>
      <c r="O68" s="38">
        <v>1590108.4</v>
      </c>
      <c r="P68" s="12">
        <f t="shared" si="5"/>
        <v>-3201234.89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5646.94</v>
      </c>
      <c r="J69" s="11">
        <f t="shared" si="3"/>
        <v>0.22587759999999998</v>
      </c>
      <c r="K69" s="38">
        <v>4014.85</v>
      </c>
      <c r="L69" s="38">
        <v>13.39</v>
      </c>
      <c r="M69" s="38">
        <v>4001.46</v>
      </c>
      <c r="N69" s="11">
        <f t="shared" si="4"/>
        <v>0.70860678526777343</v>
      </c>
      <c r="O69" s="38">
        <v>1645.48</v>
      </c>
      <c r="P69" s="12">
        <f t="shared" si="5"/>
        <v>-19353.060000000001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43034.74</v>
      </c>
      <c r="J70" s="11">
        <f t="shared" si="3"/>
        <v>0.26896712499999997</v>
      </c>
      <c r="K70" s="38">
        <v>43641.21</v>
      </c>
      <c r="L70" s="38">
        <v>606.47</v>
      </c>
      <c r="M70" s="38">
        <v>43034.74</v>
      </c>
      <c r="N70" s="11">
        <f t="shared" si="4"/>
        <v>1</v>
      </c>
      <c r="O70" s="38">
        <v>0</v>
      </c>
      <c r="P70" s="12">
        <f t="shared" si="5"/>
        <v>-116965.26000000001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502485.66</v>
      </c>
      <c r="J71" s="11">
        <f t="shared" si="3"/>
        <v>0.54030716129032252</v>
      </c>
      <c r="K71" s="38">
        <v>507799.61</v>
      </c>
      <c r="L71" s="38">
        <v>5313.95</v>
      </c>
      <c r="M71" s="38">
        <v>502485.66</v>
      </c>
      <c r="N71" s="11">
        <f t="shared" si="4"/>
        <v>1</v>
      </c>
      <c r="O71" s="38">
        <v>0</v>
      </c>
      <c r="P71" s="12">
        <f t="shared" si="5"/>
        <v>-427514.34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276354.45</v>
      </c>
      <c r="J72" s="11">
        <f t="shared" si="3"/>
        <v>0.6579867857142857</v>
      </c>
      <c r="K72" s="38">
        <v>234959.38</v>
      </c>
      <c r="L72" s="38">
        <v>2151.7399999999998</v>
      </c>
      <c r="M72" s="38">
        <v>232807.64</v>
      </c>
      <c r="N72" s="11">
        <f t="shared" si="4"/>
        <v>0.84242406807634185</v>
      </c>
      <c r="O72" s="38">
        <v>43546.81</v>
      </c>
      <c r="P72" s="12">
        <f t="shared" si="5"/>
        <v>-143645.54999999999</v>
      </c>
    </row>
    <row r="73" spans="1:16" s="39" customFormat="1" x14ac:dyDescent="0.2">
      <c r="A73" s="35">
        <v>39610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89</v>
      </c>
      <c r="F73" s="38">
        <v>1550000</v>
      </c>
      <c r="G73" s="38">
        <v>0</v>
      </c>
      <c r="H73" s="38">
        <v>1550000</v>
      </c>
      <c r="I73" s="38">
        <v>343488.48</v>
      </c>
      <c r="J73" s="11">
        <f t="shared" si="3"/>
        <v>0.22160547096774191</v>
      </c>
      <c r="K73" s="38">
        <v>343488.48</v>
      </c>
      <c r="L73" s="38">
        <v>0</v>
      </c>
      <c r="M73" s="38">
        <v>343488.48</v>
      </c>
      <c r="N73" s="11">
        <f t="shared" si="4"/>
        <v>1</v>
      </c>
      <c r="O73" s="38">
        <v>0</v>
      </c>
      <c r="P73" s="12">
        <f t="shared" si="5"/>
        <v>-1206511.52</v>
      </c>
    </row>
    <row r="74" spans="1:16" s="39" customFormat="1" x14ac:dyDescent="0.2">
      <c r="A74" s="35">
        <v>39700</v>
      </c>
      <c r="B74" s="19" t="str">
        <f t="shared" si="6"/>
        <v>3</v>
      </c>
      <c r="C74" s="19" t="str">
        <f t="shared" si="7"/>
        <v>39</v>
      </c>
      <c r="D74" s="36" t="str">
        <f t="shared" si="8"/>
        <v>397</v>
      </c>
      <c r="E74" s="37" t="s">
        <v>90</v>
      </c>
      <c r="F74" s="38">
        <v>0</v>
      </c>
      <c r="G74" s="38">
        <v>0</v>
      </c>
      <c r="H74" s="38">
        <v>0</v>
      </c>
      <c r="I74" s="38">
        <v>153309.76000000001</v>
      </c>
      <c r="J74" s="11" t="str">
        <f t="shared" si="3"/>
        <v xml:space="preserve"> </v>
      </c>
      <c r="K74" s="38">
        <v>213950.49</v>
      </c>
      <c r="L74" s="38">
        <v>60640.73</v>
      </c>
      <c r="M74" s="38">
        <v>153309.76000000001</v>
      </c>
      <c r="N74" s="11">
        <f t="shared" si="4"/>
        <v>1</v>
      </c>
      <c r="O74" s="38">
        <v>0</v>
      </c>
      <c r="P74" s="12">
        <f t="shared" si="5"/>
        <v>153309.76000000001</v>
      </c>
    </row>
    <row r="75" spans="1:16" s="39" customFormat="1" x14ac:dyDescent="0.2">
      <c r="A75" s="35">
        <v>39901</v>
      </c>
      <c r="B75" s="19" t="str">
        <f t="shared" ref="B75:B149" si="9">LEFT(A75,1)</f>
        <v>3</v>
      </c>
      <c r="C75" s="19" t="str">
        <f t="shared" ref="C75:C149" si="10">LEFT(A75,2)</f>
        <v>39</v>
      </c>
      <c r="D75" s="36" t="str">
        <f t="shared" ref="D75:D149" si="11">LEFT(A75,3)</f>
        <v>399</v>
      </c>
      <c r="E75" s="37" t="s">
        <v>91</v>
      </c>
      <c r="F75" s="38">
        <v>10000</v>
      </c>
      <c r="G75" s="38">
        <v>0</v>
      </c>
      <c r="H75" s="38">
        <v>10000</v>
      </c>
      <c r="I75" s="38">
        <v>10150.799999999999</v>
      </c>
      <c r="J75" s="11">
        <f t="shared" si="3"/>
        <v>1.01508</v>
      </c>
      <c r="K75" s="38">
        <v>0</v>
      </c>
      <c r="L75" s="38">
        <v>0</v>
      </c>
      <c r="M75" s="38">
        <v>0</v>
      </c>
      <c r="N75" s="11">
        <f t="shared" si="4"/>
        <v>0</v>
      </c>
      <c r="O75" s="38">
        <v>10150.799999999999</v>
      </c>
      <c r="P75" s="12">
        <f t="shared" si="5"/>
        <v>150.79999999999927</v>
      </c>
    </row>
    <row r="76" spans="1:16" s="39" customFormat="1" x14ac:dyDescent="0.2">
      <c r="A76" s="35">
        <v>39902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92</v>
      </c>
      <c r="F76" s="38">
        <v>420000</v>
      </c>
      <c r="G76" s="38">
        <v>229221.84</v>
      </c>
      <c r="H76" s="38">
        <v>649221.84</v>
      </c>
      <c r="I76" s="38">
        <v>202127.18</v>
      </c>
      <c r="J76" s="11">
        <f t="shared" si="3"/>
        <v>0.31133761612209471</v>
      </c>
      <c r="K76" s="38">
        <v>0</v>
      </c>
      <c r="L76" s="38">
        <v>0</v>
      </c>
      <c r="M76" s="38">
        <v>0</v>
      </c>
      <c r="N76" s="11">
        <f t="shared" si="4"/>
        <v>0</v>
      </c>
      <c r="O76" s="38">
        <v>202127.18</v>
      </c>
      <c r="P76" s="12">
        <f t="shared" si="5"/>
        <v>-447094.66</v>
      </c>
    </row>
    <row r="77" spans="1:16" s="39" customFormat="1" x14ac:dyDescent="0.2">
      <c r="A77" s="35">
        <v>39903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93</v>
      </c>
      <c r="F77" s="38">
        <v>200000</v>
      </c>
      <c r="G77" s="38">
        <v>0</v>
      </c>
      <c r="H77" s="38">
        <v>200000</v>
      </c>
      <c r="I77" s="38">
        <v>123410.25</v>
      </c>
      <c r="J77" s="11">
        <f t="shared" si="3"/>
        <v>0.61705125000000005</v>
      </c>
      <c r="K77" s="38">
        <v>123410.25</v>
      </c>
      <c r="L77" s="38">
        <v>0</v>
      </c>
      <c r="M77" s="38">
        <v>123410.25</v>
      </c>
      <c r="N77" s="11">
        <f t="shared" si="4"/>
        <v>1</v>
      </c>
      <c r="O77" s="38">
        <v>0</v>
      </c>
      <c r="P77" s="12">
        <f t="shared" si="5"/>
        <v>-76589.75</v>
      </c>
    </row>
    <row r="78" spans="1:16" s="39" customFormat="1" x14ac:dyDescent="0.2">
      <c r="A78" s="35">
        <v>39904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94</v>
      </c>
      <c r="F78" s="38">
        <v>10000</v>
      </c>
      <c r="G78" s="38">
        <v>0</v>
      </c>
      <c r="H78" s="38">
        <v>10000</v>
      </c>
      <c r="I78" s="38">
        <v>0</v>
      </c>
      <c r="J78" s="11">
        <f t="shared" si="3"/>
        <v>0</v>
      </c>
      <c r="K78" s="38">
        <v>0</v>
      </c>
      <c r="L78" s="38">
        <v>0</v>
      </c>
      <c r="M78" s="38">
        <v>0</v>
      </c>
      <c r="N78" s="11" t="str">
        <f t="shared" si="4"/>
        <v xml:space="preserve"> </v>
      </c>
      <c r="O78" s="38">
        <v>0</v>
      </c>
      <c r="P78" s="12">
        <f t="shared" si="5"/>
        <v>-10000</v>
      </c>
    </row>
    <row r="79" spans="1:16" s="39" customFormat="1" x14ac:dyDescent="0.2">
      <c r="A79" s="35">
        <v>39905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95</v>
      </c>
      <c r="F79" s="38">
        <v>0</v>
      </c>
      <c r="G79" s="38">
        <v>0</v>
      </c>
      <c r="H79" s="38">
        <v>0</v>
      </c>
      <c r="I79" s="38">
        <v>7453.24</v>
      </c>
      <c r="J79" s="11" t="str">
        <f t="shared" si="3"/>
        <v xml:space="preserve"> </v>
      </c>
      <c r="K79" s="38">
        <v>7453.24</v>
      </c>
      <c r="L79" s="38">
        <v>0</v>
      </c>
      <c r="M79" s="38">
        <v>7453.24</v>
      </c>
      <c r="N79" s="11">
        <f t="shared" si="4"/>
        <v>1</v>
      </c>
      <c r="O79" s="38">
        <v>0</v>
      </c>
      <c r="P79" s="12">
        <f t="shared" si="5"/>
        <v>7453.24</v>
      </c>
    </row>
    <row r="80" spans="1:16" s="39" customFormat="1" x14ac:dyDescent="0.2">
      <c r="A80" s="35">
        <v>39906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96</v>
      </c>
      <c r="F80" s="38">
        <v>0</v>
      </c>
      <c r="G80" s="38">
        <v>0</v>
      </c>
      <c r="H80" s="38">
        <v>0</v>
      </c>
      <c r="I80" s="38">
        <v>3518.01</v>
      </c>
      <c r="J80" s="11" t="str">
        <f t="shared" si="3"/>
        <v xml:space="preserve"> </v>
      </c>
      <c r="K80" s="38">
        <v>3518.01</v>
      </c>
      <c r="L80" s="38">
        <v>0</v>
      </c>
      <c r="M80" s="38">
        <v>3518.01</v>
      </c>
      <c r="N80" s="11">
        <f t="shared" si="4"/>
        <v>1</v>
      </c>
      <c r="O80" s="38">
        <v>0</v>
      </c>
      <c r="P80" s="12">
        <f t="shared" si="5"/>
        <v>3518.01</v>
      </c>
    </row>
    <row r="81" spans="1:16" s="39" customFormat="1" x14ac:dyDescent="0.2">
      <c r="A81" s="35">
        <v>39907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97</v>
      </c>
      <c r="F81" s="38">
        <v>16000</v>
      </c>
      <c r="G81" s="38">
        <v>0</v>
      </c>
      <c r="H81" s="38">
        <v>16000</v>
      </c>
      <c r="I81" s="38">
        <v>10678.03</v>
      </c>
      <c r="J81" s="11">
        <f t="shared" si="3"/>
        <v>0.66737687500000009</v>
      </c>
      <c r="K81" s="38">
        <v>6836.98</v>
      </c>
      <c r="L81" s="38">
        <v>0</v>
      </c>
      <c r="M81" s="38">
        <v>6836.98</v>
      </c>
      <c r="N81" s="11">
        <f t="shared" si="4"/>
        <v>0.6402847716292237</v>
      </c>
      <c r="O81" s="38">
        <v>3841.05</v>
      </c>
      <c r="P81" s="12">
        <f t="shared" si="5"/>
        <v>-5321.9699999999993</v>
      </c>
    </row>
    <row r="82" spans="1:16" s="39" customFormat="1" x14ac:dyDescent="0.2">
      <c r="A82" s="35">
        <v>39910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98</v>
      </c>
      <c r="F82" s="38">
        <v>0</v>
      </c>
      <c r="G82" s="38">
        <v>0</v>
      </c>
      <c r="H82" s="38">
        <v>0</v>
      </c>
      <c r="I82" s="38">
        <v>0</v>
      </c>
      <c r="J82" s="11" t="str">
        <f t="shared" si="3"/>
        <v xml:space="preserve"> </v>
      </c>
      <c r="K82" s="38">
        <v>0</v>
      </c>
      <c r="L82" s="38">
        <v>0</v>
      </c>
      <c r="M82" s="38">
        <v>0</v>
      </c>
      <c r="N82" s="11" t="str">
        <f t="shared" si="4"/>
        <v xml:space="preserve"> </v>
      </c>
      <c r="O82" s="38">
        <v>0</v>
      </c>
      <c r="P82" s="12">
        <f t="shared" si="5"/>
        <v>0</v>
      </c>
    </row>
    <row r="83" spans="1:16" s="39" customFormat="1" x14ac:dyDescent="0.2">
      <c r="A83" s="35">
        <v>39911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183</v>
      </c>
      <c r="F83" s="38">
        <v>0</v>
      </c>
      <c r="G83" s="38">
        <v>0</v>
      </c>
      <c r="H83" s="38">
        <v>0</v>
      </c>
      <c r="I83" s="38">
        <v>82.24</v>
      </c>
      <c r="J83" s="11" t="str">
        <f t="shared" si="3"/>
        <v xml:space="preserve"> </v>
      </c>
      <c r="K83" s="38">
        <v>82.24</v>
      </c>
      <c r="L83" s="38">
        <v>0</v>
      </c>
      <c r="M83" s="38">
        <v>82.24</v>
      </c>
      <c r="N83" s="11">
        <f t="shared" si="4"/>
        <v>1</v>
      </c>
      <c r="O83" s="38">
        <v>0</v>
      </c>
      <c r="P83" s="12">
        <f t="shared" si="5"/>
        <v>82.24</v>
      </c>
    </row>
    <row r="84" spans="1:16" s="39" customFormat="1" x14ac:dyDescent="0.2">
      <c r="A84" s="35">
        <v>42005</v>
      </c>
      <c r="B84" s="19" t="str">
        <f t="shared" si="9"/>
        <v>4</v>
      </c>
      <c r="C84" s="19" t="str">
        <f t="shared" si="10"/>
        <v>42</v>
      </c>
      <c r="D84" s="36" t="str">
        <f t="shared" si="11"/>
        <v>420</v>
      </c>
      <c r="E84" s="37" t="s">
        <v>99</v>
      </c>
      <c r="F84" s="38">
        <v>0</v>
      </c>
      <c r="G84" s="38">
        <v>0</v>
      </c>
      <c r="H84" s="38">
        <v>0</v>
      </c>
      <c r="I84" s="38">
        <v>0</v>
      </c>
      <c r="J84" s="11" t="str">
        <f t="shared" si="3"/>
        <v xml:space="preserve"> </v>
      </c>
      <c r="K84" s="38">
        <v>0</v>
      </c>
      <c r="L84" s="38">
        <v>0</v>
      </c>
      <c r="M84" s="38">
        <v>0</v>
      </c>
      <c r="N84" s="11" t="str">
        <f t="shared" si="4"/>
        <v xml:space="preserve"> </v>
      </c>
      <c r="O84" s="38">
        <v>0</v>
      </c>
      <c r="P84" s="12">
        <f t="shared" si="5"/>
        <v>0</v>
      </c>
    </row>
    <row r="85" spans="1:16" s="39" customFormat="1" x14ac:dyDescent="0.2">
      <c r="A85" s="35">
        <v>42010</v>
      </c>
      <c r="B85" s="19" t="str">
        <f t="shared" si="9"/>
        <v>4</v>
      </c>
      <c r="C85" s="19" t="str">
        <f t="shared" si="10"/>
        <v>42</v>
      </c>
      <c r="D85" s="36" t="str">
        <f t="shared" si="11"/>
        <v>420</v>
      </c>
      <c r="E85" s="37" t="s">
        <v>100</v>
      </c>
      <c r="F85" s="38">
        <v>102905420</v>
      </c>
      <c r="G85" s="38">
        <v>0</v>
      </c>
      <c r="H85" s="38">
        <v>102905420</v>
      </c>
      <c r="I85" s="38">
        <v>64990887.189999998</v>
      </c>
      <c r="J85" s="11">
        <f t="shared" si="3"/>
        <v>0.63155941825027295</v>
      </c>
      <c r="K85" s="38">
        <v>65640891.909999996</v>
      </c>
      <c r="L85" s="38">
        <v>650004.72</v>
      </c>
      <c r="M85" s="38">
        <v>64990887.189999998</v>
      </c>
      <c r="N85" s="11">
        <f t="shared" si="4"/>
        <v>1</v>
      </c>
      <c r="O85" s="38">
        <v>0</v>
      </c>
      <c r="P85" s="12">
        <f t="shared" si="5"/>
        <v>-37914532.810000002</v>
      </c>
    </row>
    <row r="86" spans="1:16" s="39" customFormat="1" x14ac:dyDescent="0.2">
      <c r="A86" s="35">
        <v>42020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101</v>
      </c>
      <c r="F86" s="38">
        <v>6668800</v>
      </c>
      <c r="G86" s="38">
        <v>0</v>
      </c>
      <c r="H86" s="38">
        <v>6668800</v>
      </c>
      <c r="I86" s="38">
        <v>0</v>
      </c>
      <c r="J86" s="11">
        <f t="shared" si="3"/>
        <v>0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-6668800</v>
      </c>
    </row>
    <row r="87" spans="1:16" s="39" customFormat="1" x14ac:dyDescent="0.2">
      <c r="A87" s="35">
        <v>42090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102</v>
      </c>
      <c r="F87" s="38">
        <v>1500000</v>
      </c>
      <c r="G87" s="38">
        <v>1813422.63</v>
      </c>
      <c r="H87" s="38">
        <v>3313422.63</v>
      </c>
      <c r="I87" s="38">
        <v>1813422.63</v>
      </c>
      <c r="J87" s="11">
        <f t="shared" si="3"/>
        <v>0.54729590290750196</v>
      </c>
      <c r="K87" s="38">
        <v>1813422.63</v>
      </c>
      <c r="L87" s="38">
        <v>0</v>
      </c>
      <c r="M87" s="38">
        <v>1813422.63</v>
      </c>
      <c r="N87" s="11">
        <f t="shared" si="4"/>
        <v>1</v>
      </c>
      <c r="O87" s="38">
        <v>0</v>
      </c>
      <c r="P87" s="12">
        <f t="shared" si="5"/>
        <v>-1500000</v>
      </c>
    </row>
    <row r="88" spans="1:16" s="39" customFormat="1" x14ac:dyDescent="0.2">
      <c r="A88" s="35">
        <v>42091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103</v>
      </c>
      <c r="F88" s="38">
        <v>70000</v>
      </c>
      <c r="G88" s="38">
        <v>0</v>
      </c>
      <c r="H88" s="38">
        <v>70000</v>
      </c>
      <c r="I88" s="38">
        <v>0</v>
      </c>
      <c r="J88" s="11">
        <f t="shared" si="3"/>
        <v>0</v>
      </c>
      <c r="K88" s="38">
        <v>0</v>
      </c>
      <c r="L88" s="38">
        <v>0</v>
      </c>
      <c r="M88" s="38">
        <v>0</v>
      </c>
      <c r="N88" s="11" t="str">
        <f t="shared" si="4"/>
        <v xml:space="preserve"> </v>
      </c>
      <c r="O88" s="38">
        <v>0</v>
      </c>
      <c r="P88" s="12">
        <f t="shared" si="5"/>
        <v>-70000</v>
      </c>
    </row>
    <row r="89" spans="1:16" s="39" customFormat="1" x14ac:dyDescent="0.2">
      <c r="A89" s="35">
        <v>42092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104</v>
      </c>
      <c r="F89" s="38">
        <v>125000</v>
      </c>
      <c r="G89" s="38">
        <v>0</v>
      </c>
      <c r="H89" s="38">
        <v>125000</v>
      </c>
      <c r="I89" s="38">
        <v>182591.98</v>
      </c>
      <c r="J89" s="11">
        <f t="shared" si="3"/>
        <v>1.4607358400000001</v>
      </c>
      <c r="K89" s="38">
        <v>182591.98</v>
      </c>
      <c r="L89" s="38">
        <v>0</v>
      </c>
      <c r="M89" s="38">
        <v>182591.98</v>
      </c>
      <c r="N89" s="11">
        <f t="shared" si="4"/>
        <v>1</v>
      </c>
      <c r="O89" s="38">
        <v>0</v>
      </c>
      <c r="P89" s="12">
        <f t="shared" si="5"/>
        <v>57591.98000000001</v>
      </c>
    </row>
    <row r="90" spans="1:16" s="39" customFormat="1" x14ac:dyDescent="0.2">
      <c r="A90" s="35">
        <v>42093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105</v>
      </c>
      <c r="F90" s="38">
        <v>40000</v>
      </c>
      <c r="G90" s="38">
        <v>0</v>
      </c>
      <c r="H90" s="38">
        <v>40000</v>
      </c>
      <c r="I90" s="38">
        <v>0</v>
      </c>
      <c r="J90" s="11">
        <f t="shared" si="3"/>
        <v>0</v>
      </c>
      <c r="K90" s="38">
        <v>0</v>
      </c>
      <c r="L90" s="38">
        <v>0</v>
      </c>
      <c r="M90" s="38">
        <v>0</v>
      </c>
      <c r="N90" s="11" t="str">
        <f t="shared" si="4"/>
        <v xml:space="preserve"> </v>
      </c>
      <c r="O90" s="38">
        <v>0</v>
      </c>
      <c r="P90" s="12">
        <f t="shared" si="5"/>
        <v>-40000</v>
      </c>
    </row>
    <row r="91" spans="1:16" s="39" customFormat="1" x14ac:dyDescent="0.2">
      <c r="A91" s="35">
        <v>42096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186</v>
      </c>
      <c r="F91" s="38">
        <v>0</v>
      </c>
      <c r="G91" s="38">
        <v>0</v>
      </c>
      <c r="H91" s="38">
        <v>0</v>
      </c>
      <c r="I91" s="38">
        <v>0</v>
      </c>
      <c r="J91" s="11" t="str">
        <f t="shared" si="3"/>
        <v xml:space="preserve"> </v>
      </c>
      <c r="K91" s="38">
        <v>0</v>
      </c>
      <c r="L91" s="38">
        <v>0</v>
      </c>
      <c r="M91" s="38">
        <v>0</v>
      </c>
      <c r="N91" s="11" t="str">
        <f t="shared" si="4"/>
        <v xml:space="preserve"> </v>
      </c>
      <c r="O91" s="38">
        <v>0</v>
      </c>
      <c r="P91" s="12">
        <f t="shared" si="5"/>
        <v>0</v>
      </c>
    </row>
    <row r="92" spans="1:16" s="39" customFormat="1" x14ac:dyDescent="0.2">
      <c r="A92" s="35">
        <v>42097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106</v>
      </c>
      <c r="F92" s="38">
        <v>555256</v>
      </c>
      <c r="G92" s="38">
        <v>0</v>
      </c>
      <c r="H92" s="38">
        <v>555256</v>
      </c>
      <c r="I92" s="38">
        <v>0</v>
      </c>
      <c r="J92" s="11">
        <f t="shared" ref="J92:J158" si="12">IF(H92=0," ",I92/H92)</f>
        <v>0</v>
      </c>
      <c r="K92" s="38">
        <v>0</v>
      </c>
      <c r="L92" s="38">
        <v>0</v>
      </c>
      <c r="M92" s="38">
        <v>0</v>
      </c>
      <c r="N92" s="11" t="str">
        <f t="shared" si="4"/>
        <v xml:space="preserve"> </v>
      </c>
      <c r="O92" s="38">
        <v>0</v>
      </c>
      <c r="P92" s="12">
        <f t="shared" si="5"/>
        <v>-555256</v>
      </c>
    </row>
    <row r="93" spans="1:16" s="39" customFormat="1" x14ac:dyDescent="0.2">
      <c r="A93" s="35">
        <v>42099</v>
      </c>
      <c r="B93" s="19" t="str">
        <f t="shared" si="9"/>
        <v>4</v>
      </c>
      <c r="C93" s="19" t="str">
        <f t="shared" si="10"/>
        <v>42</v>
      </c>
      <c r="D93" s="36" t="str">
        <f t="shared" si="11"/>
        <v>420</v>
      </c>
      <c r="E93" s="37" t="s">
        <v>107</v>
      </c>
      <c r="F93" s="38">
        <v>0</v>
      </c>
      <c r="G93" s="38">
        <v>0</v>
      </c>
      <c r="H93" s="38">
        <v>0</v>
      </c>
      <c r="I93" s="38">
        <v>25000</v>
      </c>
      <c r="J93" s="11" t="str">
        <f t="shared" si="12"/>
        <v xml:space="preserve"> </v>
      </c>
      <c r="K93" s="38">
        <v>25000</v>
      </c>
      <c r="L93" s="38">
        <v>0</v>
      </c>
      <c r="M93" s="38">
        <v>25000</v>
      </c>
      <c r="N93" s="11">
        <f t="shared" si="4"/>
        <v>1</v>
      </c>
      <c r="O93" s="38">
        <v>0</v>
      </c>
      <c r="P93" s="12">
        <f t="shared" si="5"/>
        <v>25000</v>
      </c>
    </row>
    <row r="94" spans="1:16" s="39" customFormat="1" x14ac:dyDescent="0.2">
      <c r="A94" s="35">
        <v>45001</v>
      </c>
      <c r="B94" s="19" t="str">
        <f t="shared" si="9"/>
        <v>4</v>
      </c>
      <c r="C94" s="19" t="str">
        <f t="shared" si="10"/>
        <v>45</v>
      </c>
      <c r="D94" s="36" t="str">
        <f t="shared" si="11"/>
        <v>450</v>
      </c>
      <c r="E94" s="37" t="s">
        <v>108</v>
      </c>
      <c r="F94" s="38">
        <v>597883</v>
      </c>
      <c r="G94" s="38">
        <v>0</v>
      </c>
      <c r="H94" s="38">
        <v>597883</v>
      </c>
      <c r="I94" s="38">
        <v>597883</v>
      </c>
      <c r="J94" s="11">
        <f t="shared" si="12"/>
        <v>1</v>
      </c>
      <c r="K94" s="38">
        <v>597883</v>
      </c>
      <c r="L94" s="38">
        <v>0</v>
      </c>
      <c r="M94" s="38">
        <v>597883</v>
      </c>
      <c r="N94" s="11">
        <f t="shared" si="4"/>
        <v>1</v>
      </c>
      <c r="O94" s="38">
        <v>0</v>
      </c>
      <c r="P94" s="12">
        <f t="shared" ref="P94:P158" si="13">I94-H94</f>
        <v>0</v>
      </c>
    </row>
    <row r="95" spans="1:16" s="39" customFormat="1" x14ac:dyDescent="0.2">
      <c r="A95" s="35">
        <v>45002</v>
      </c>
      <c r="B95" s="19" t="str">
        <f t="shared" si="9"/>
        <v>4</v>
      </c>
      <c r="C95" s="19" t="str">
        <f t="shared" si="10"/>
        <v>45</v>
      </c>
      <c r="D95" s="36" t="str">
        <f t="shared" si="11"/>
        <v>450</v>
      </c>
      <c r="E95" s="37" t="s">
        <v>109</v>
      </c>
      <c r="F95" s="38">
        <v>10508800</v>
      </c>
      <c r="G95" s="38">
        <v>0</v>
      </c>
      <c r="H95" s="38">
        <v>10508800</v>
      </c>
      <c r="I95" s="38">
        <v>4222322</v>
      </c>
      <c r="J95" s="11">
        <f t="shared" si="12"/>
        <v>0.40178916717417784</v>
      </c>
      <c r="K95" s="38">
        <v>4222322</v>
      </c>
      <c r="L95" s="38">
        <v>0</v>
      </c>
      <c r="M95" s="38">
        <v>4222322</v>
      </c>
      <c r="N95" s="11">
        <f t="shared" si="4"/>
        <v>1</v>
      </c>
      <c r="O95" s="38">
        <v>0</v>
      </c>
      <c r="P95" s="12">
        <f t="shared" si="13"/>
        <v>-6286478</v>
      </c>
    </row>
    <row r="96" spans="1:16" s="39" customFormat="1" x14ac:dyDescent="0.2">
      <c r="A96" s="35">
        <v>45004</v>
      </c>
      <c r="B96" s="19" t="str">
        <f t="shared" si="9"/>
        <v>4</v>
      </c>
      <c r="C96" s="19" t="str">
        <f t="shared" si="10"/>
        <v>45</v>
      </c>
      <c r="D96" s="36" t="str">
        <f t="shared" si="11"/>
        <v>450</v>
      </c>
      <c r="E96" s="37" t="s">
        <v>110</v>
      </c>
      <c r="F96" s="38">
        <v>3308000</v>
      </c>
      <c r="G96" s="38">
        <v>0</v>
      </c>
      <c r="H96" s="38">
        <v>3308000</v>
      </c>
      <c r="I96" s="38">
        <v>1557604</v>
      </c>
      <c r="J96" s="11">
        <f t="shared" si="12"/>
        <v>0.47085973397823461</v>
      </c>
      <c r="K96" s="38">
        <v>1557604</v>
      </c>
      <c r="L96" s="38">
        <v>0</v>
      </c>
      <c r="M96" s="38">
        <v>1557604</v>
      </c>
      <c r="N96" s="11">
        <f t="shared" si="4"/>
        <v>1</v>
      </c>
      <c r="O96" s="38">
        <v>0</v>
      </c>
      <c r="P96" s="12">
        <f t="shared" si="13"/>
        <v>-1750396</v>
      </c>
    </row>
    <row r="97" spans="1:16" s="39" customFormat="1" x14ac:dyDescent="0.2">
      <c r="A97" s="35">
        <v>45005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111</v>
      </c>
      <c r="F97" s="38">
        <v>863000</v>
      </c>
      <c r="G97" s="38">
        <v>0</v>
      </c>
      <c r="H97" s="38">
        <v>863000</v>
      </c>
      <c r="I97" s="38">
        <v>381112</v>
      </c>
      <c r="J97" s="11">
        <f t="shared" si="12"/>
        <v>0.44161297798377752</v>
      </c>
      <c r="K97" s="38">
        <v>381112</v>
      </c>
      <c r="L97" s="38">
        <v>0</v>
      </c>
      <c r="M97" s="38">
        <v>381112</v>
      </c>
      <c r="N97" s="11">
        <f t="shared" si="4"/>
        <v>1</v>
      </c>
      <c r="O97" s="38">
        <v>0</v>
      </c>
      <c r="P97" s="12">
        <f t="shared" si="13"/>
        <v>-481888</v>
      </c>
    </row>
    <row r="98" spans="1:16" s="39" customFormat="1" x14ac:dyDescent="0.2">
      <c r="A98" s="35">
        <v>45007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112</v>
      </c>
      <c r="F98" s="38">
        <v>464500</v>
      </c>
      <c r="G98" s="38">
        <v>0</v>
      </c>
      <c r="H98" s="38">
        <v>464500</v>
      </c>
      <c r="I98" s="38">
        <v>494278.44</v>
      </c>
      <c r="J98" s="11">
        <f t="shared" si="12"/>
        <v>1.0641085898815932</v>
      </c>
      <c r="K98" s="38">
        <v>494278.44</v>
      </c>
      <c r="L98" s="38">
        <v>0</v>
      </c>
      <c r="M98" s="38">
        <v>494278.44</v>
      </c>
      <c r="N98" s="11">
        <f t="shared" si="4"/>
        <v>1</v>
      </c>
      <c r="O98" s="38">
        <v>0</v>
      </c>
      <c r="P98" s="12">
        <f t="shared" si="13"/>
        <v>29778.440000000002</v>
      </c>
    </row>
    <row r="99" spans="1:16" s="39" customFormat="1" x14ac:dyDescent="0.2">
      <c r="A99" s="35">
        <v>45008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113</v>
      </c>
      <c r="F99" s="38">
        <v>1374</v>
      </c>
      <c r="G99" s="38">
        <v>0</v>
      </c>
      <c r="H99" s="38">
        <v>1374</v>
      </c>
      <c r="I99" s="38">
        <v>0</v>
      </c>
      <c r="J99" s="11">
        <f t="shared" si="12"/>
        <v>0</v>
      </c>
      <c r="K99" s="38">
        <v>0</v>
      </c>
      <c r="L99" s="38">
        <v>0</v>
      </c>
      <c r="M99" s="38">
        <v>0</v>
      </c>
      <c r="N99" s="11" t="str">
        <f t="shared" si="4"/>
        <v xml:space="preserve"> </v>
      </c>
      <c r="O99" s="38">
        <v>0</v>
      </c>
      <c r="P99" s="12">
        <f t="shared" si="13"/>
        <v>-1374</v>
      </c>
    </row>
    <row r="100" spans="1:16" s="39" customFormat="1" x14ac:dyDescent="0.2">
      <c r="A100" s="35">
        <v>45009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114</v>
      </c>
      <c r="F100" s="38">
        <v>19500</v>
      </c>
      <c r="G100" s="38">
        <v>0</v>
      </c>
      <c r="H100" s="38">
        <v>19500</v>
      </c>
      <c r="I100" s="38">
        <v>0</v>
      </c>
      <c r="J100" s="11">
        <f t="shared" si="12"/>
        <v>0</v>
      </c>
      <c r="K100" s="38">
        <v>0</v>
      </c>
      <c r="L100" s="38">
        <v>0</v>
      </c>
      <c r="M100" s="38">
        <v>0</v>
      </c>
      <c r="N100" s="11" t="str">
        <f t="shared" si="4"/>
        <v xml:space="preserve"> </v>
      </c>
      <c r="O100" s="38">
        <v>0</v>
      </c>
      <c r="P100" s="12">
        <f t="shared" si="13"/>
        <v>-19500</v>
      </c>
    </row>
    <row r="101" spans="1:16" s="39" customFormat="1" x14ac:dyDescent="0.2">
      <c r="A101" s="35">
        <v>45010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115</v>
      </c>
      <c r="F101" s="38">
        <v>88000</v>
      </c>
      <c r="G101" s="38">
        <v>0</v>
      </c>
      <c r="H101" s="38">
        <v>88000</v>
      </c>
      <c r="I101" s="38">
        <v>88000</v>
      </c>
      <c r="J101" s="11">
        <f t="shared" si="12"/>
        <v>1</v>
      </c>
      <c r="K101" s="38">
        <v>88000</v>
      </c>
      <c r="L101" s="38">
        <v>0</v>
      </c>
      <c r="M101" s="38">
        <v>88000</v>
      </c>
      <c r="N101" s="11">
        <f t="shared" si="4"/>
        <v>1</v>
      </c>
      <c r="O101" s="38">
        <v>0</v>
      </c>
      <c r="P101" s="12">
        <f t="shared" si="13"/>
        <v>0</v>
      </c>
    </row>
    <row r="102" spans="1:16" s="39" customFormat="1" x14ac:dyDescent="0.2">
      <c r="A102" s="35">
        <v>45011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116</v>
      </c>
      <c r="F102" s="38">
        <v>810233</v>
      </c>
      <c r="G102" s="38">
        <v>0</v>
      </c>
      <c r="H102" s="38">
        <v>810233</v>
      </c>
      <c r="I102" s="38">
        <v>265734</v>
      </c>
      <c r="J102" s="11">
        <f t="shared" si="12"/>
        <v>0.32797232401050069</v>
      </c>
      <c r="K102" s="38">
        <v>265734</v>
      </c>
      <c r="L102" s="38">
        <v>0</v>
      </c>
      <c r="M102" s="38">
        <v>265734</v>
      </c>
      <c r="N102" s="11">
        <f t="shared" si="4"/>
        <v>1</v>
      </c>
      <c r="O102" s="38">
        <v>0</v>
      </c>
      <c r="P102" s="12">
        <f t="shared" si="13"/>
        <v>-544499</v>
      </c>
    </row>
    <row r="103" spans="1:16" s="39" customFormat="1" x14ac:dyDescent="0.2">
      <c r="A103" s="35">
        <v>45016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117</v>
      </c>
      <c r="F103" s="38">
        <v>162874</v>
      </c>
      <c r="G103" s="38">
        <v>0</v>
      </c>
      <c r="H103" s="38">
        <v>162874</v>
      </c>
      <c r="I103" s="38">
        <v>164729.79</v>
      </c>
      <c r="J103" s="11">
        <f t="shared" si="12"/>
        <v>1.0113940223731228</v>
      </c>
      <c r="K103" s="38">
        <v>164729.79</v>
      </c>
      <c r="L103" s="38">
        <v>0</v>
      </c>
      <c r="M103" s="38">
        <v>164729.79</v>
      </c>
      <c r="N103" s="11">
        <f t="shared" si="4"/>
        <v>1</v>
      </c>
      <c r="O103" s="38">
        <v>0</v>
      </c>
      <c r="P103" s="12">
        <f t="shared" si="13"/>
        <v>1855.7900000000081</v>
      </c>
    </row>
    <row r="104" spans="1:16" s="39" customFormat="1" x14ac:dyDescent="0.2">
      <c r="A104" s="35">
        <v>45017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118</v>
      </c>
      <c r="F104" s="38">
        <v>399000</v>
      </c>
      <c r="G104" s="38">
        <v>0</v>
      </c>
      <c r="H104" s="38">
        <v>399000</v>
      </c>
      <c r="I104" s="38">
        <v>101337</v>
      </c>
      <c r="J104" s="11">
        <f t="shared" si="12"/>
        <v>0.25397744360902258</v>
      </c>
      <c r="K104" s="38">
        <v>101337</v>
      </c>
      <c r="L104" s="38">
        <v>0</v>
      </c>
      <c r="M104" s="38">
        <v>101337</v>
      </c>
      <c r="N104" s="11">
        <f t="shared" si="4"/>
        <v>1</v>
      </c>
      <c r="O104" s="38">
        <v>0</v>
      </c>
      <c r="P104" s="12">
        <f t="shared" si="13"/>
        <v>-297663</v>
      </c>
    </row>
    <row r="105" spans="1:16" s="39" customFormat="1" x14ac:dyDescent="0.2">
      <c r="A105" s="35">
        <v>45018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119</v>
      </c>
      <c r="F105" s="38">
        <v>10500</v>
      </c>
      <c r="G105" s="38">
        <v>0</v>
      </c>
      <c r="H105" s="38">
        <v>10500</v>
      </c>
      <c r="I105" s="38">
        <v>3689</v>
      </c>
      <c r="J105" s="11">
        <f t="shared" si="12"/>
        <v>0.35133333333333333</v>
      </c>
      <c r="K105" s="38">
        <v>3689</v>
      </c>
      <c r="L105" s="38">
        <v>0</v>
      </c>
      <c r="M105" s="38">
        <v>3689</v>
      </c>
      <c r="N105" s="11">
        <f t="shared" si="4"/>
        <v>1</v>
      </c>
      <c r="O105" s="38">
        <v>0</v>
      </c>
      <c r="P105" s="12">
        <f t="shared" si="13"/>
        <v>-6811</v>
      </c>
    </row>
    <row r="106" spans="1:16" s="39" customFormat="1" x14ac:dyDescent="0.2">
      <c r="A106" s="35">
        <v>45034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120</v>
      </c>
      <c r="F106" s="38">
        <v>0</v>
      </c>
      <c r="G106" s="38">
        <v>0</v>
      </c>
      <c r="H106" s="38">
        <v>0</v>
      </c>
      <c r="I106" s="38">
        <v>1130</v>
      </c>
      <c r="J106" s="11" t="str">
        <f t="shared" si="12"/>
        <v xml:space="preserve"> </v>
      </c>
      <c r="K106" s="38">
        <v>1130</v>
      </c>
      <c r="L106" s="38">
        <v>0</v>
      </c>
      <c r="M106" s="38">
        <v>1130</v>
      </c>
      <c r="N106" s="11">
        <f t="shared" si="4"/>
        <v>1</v>
      </c>
      <c r="O106" s="38">
        <v>0</v>
      </c>
      <c r="P106" s="12">
        <f t="shared" si="13"/>
        <v>1130</v>
      </c>
    </row>
    <row r="107" spans="1:16" s="39" customFormat="1" x14ac:dyDescent="0.2">
      <c r="A107" s="35">
        <v>45035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187</v>
      </c>
      <c r="F107" s="38">
        <v>0</v>
      </c>
      <c r="G107" s="38">
        <v>0</v>
      </c>
      <c r="H107" s="38">
        <v>0</v>
      </c>
      <c r="I107" s="38">
        <v>0</v>
      </c>
      <c r="J107" s="11" t="str">
        <f t="shared" si="12"/>
        <v xml:space="preserve"> </v>
      </c>
      <c r="K107" s="38">
        <v>0</v>
      </c>
      <c r="L107" s="38">
        <v>0</v>
      </c>
      <c r="M107" s="38">
        <v>0</v>
      </c>
      <c r="N107" s="11" t="str">
        <f t="shared" si="4"/>
        <v xml:space="preserve"> </v>
      </c>
      <c r="O107" s="38">
        <v>0</v>
      </c>
      <c r="P107" s="12">
        <f t="shared" si="13"/>
        <v>0</v>
      </c>
    </row>
    <row r="108" spans="1:16" s="39" customFormat="1" x14ac:dyDescent="0.2">
      <c r="A108" s="35">
        <v>45060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121</v>
      </c>
      <c r="F108" s="38">
        <v>75120</v>
      </c>
      <c r="G108" s="38">
        <v>0</v>
      </c>
      <c r="H108" s="38">
        <v>75120</v>
      </c>
      <c r="I108" s="38">
        <v>30968.560000000001</v>
      </c>
      <c r="J108" s="11">
        <f t="shared" si="12"/>
        <v>0.4122545260915868</v>
      </c>
      <c r="K108" s="38">
        <v>30968.560000000001</v>
      </c>
      <c r="L108" s="38">
        <v>0</v>
      </c>
      <c r="M108" s="38">
        <v>30968.560000000001</v>
      </c>
      <c r="N108" s="11">
        <f t="shared" si="4"/>
        <v>1</v>
      </c>
      <c r="O108" s="38">
        <v>0</v>
      </c>
      <c r="P108" s="12">
        <f t="shared" si="13"/>
        <v>-44151.44</v>
      </c>
    </row>
    <row r="109" spans="1:16" s="39" customFormat="1" x14ac:dyDescent="0.2">
      <c r="A109" s="35">
        <v>45080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122</v>
      </c>
      <c r="F109" s="38">
        <v>0</v>
      </c>
      <c r="G109" s="38">
        <v>147150</v>
      </c>
      <c r="H109" s="38">
        <v>147150</v>
      </c>
      <c r="I109" s="38">
        <v>0</v>
      </c>
      <c r="J109" s="11">
        <f t="shared" si="12"/>
        <v>0</v>
      </c>
      <c r="K109" s="38">
        <v>0</v>
      </c>
      <c r="L109" s="38">
        <v>0</v>
      </c>
      <c r="M109" s="38">
        <v>0</v>
      </c>
      <c r="N109" s="11" t="str">
        <f t="shared" si="4"/>
        <v xml:space="preserve"> </v>
      </c>
      <c r="O109" s="38">
        <v>0</v>
      </c>
      <c r="P109" s="12">
        <f t="shared" si="13"/>
        <v>-147150</v>
      </c>
    </row>
    <row r="110" spans="1:16" s="39" customFormat="1" x14ac:dyDescent="0.2">
      <c r="A110" s="35">
        <v>45081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123</v>
      </c>
      <c r="F110" s="38">
        <v>220000</v>
      </c>
      <c r="G110" s="38">
        <v>0</v>
      </c>
      <c r="H110" s="38">
        <v>220000</v>
      </c>
      <c r="I110" s="38">
        <v>164050.84</v>
      </c>
      <c r="J110" s="11">
        <f t="shared" si="12"/>
        <v>0.74568563636363638</v>
      </c>
      <c r="K110" s="38">
        <v>164050.84</v>
      </c>
      <c r="L110" s="38">
        <v>0</v>
      </c>
      <c r="M110" s="38">
        <v>164050.84</v>
      </c>
      <c r="N110" s="11">
        <f t="shared" si="4"/>
        <v>1</v>
      </c>
      <c r="O110" s="38">
        <v>0</v>
      </c>
      <c r="P110" s="12">
        <f t="shared" si="13"/>
        <v>-55949.16</v>
      </c>
    </row>
    <row r="111" spans="1:16" s="39" customFormat="1" x14ac:dyDescent="0.2">
      <c r="A111" s="35">
        <v>45082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124</v>
      </c>
      <c r="F111" s="38">
        <v>1722000</v>
      </c>
      <c r="G111" s="38">
        <v>0</v>
      </c>
      <c r="H111" s="38">
        <v>1722000</v>
      </c>
      <c r="I111" s="38">
        <v>1298144.98</v>
      </c>
      <c r="J111" s="11">
        <f t="shared" si="12"/>
        <v>0.75385887340301971</v>
      </c>
      <c r="K111" s="38">
        <v>1298144.98</v>
      </c>
      <c r="L111" s="38">
        <v>0</v>
      </c>
      <c r="M111" s="38">
        <v>1298144.98</v>
      </c>
      <c r="N111" s="11">
        <f t="shared" si="4"/>
        <v>1</v>
      </c>
      <c r="O111" s="38">
        <v>0</v>
      </c>
      <c r="P111" s="12">
        <f t="shared" si="13"/>
        <v>-423855.02</v>
      </c>
    </row>
    <row r="112" spans="1:16" s="39" customFormat="1" x14ac:dyDescent="0.2">
      <c r="A112" s="35">
        <v>45084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125</v>
      </c>
      <c r="F112" s="38">
        <v>570000</v>
      </c>
      <c r="G112" s="38">
        <v>0</v>
      </c>
      <c r="H112" s="38">
        <v>570000</v>
      </c>
      <c r="I112" s="38">
        <v>0</v>
      </c>
      <c r="J112" s="11">
        <f t="shared" si="12"/>
        <v>0</v>
      </c>
      <c r="K112" s="38">
        <v>0</v>
      </c>
      <c r="L112" s="38">
        <v>0</v>
      </c>
      <c r="M112" s="38">
        <v>0</v>
      </c>
      <c r="N112" s="11" t="str">
        <f t="shared" si="4"/>
        <v xml:space="preserve"> </v>
      </c>
      <c r="O112" s="38">
        <v>0</v>
      </c>
      <c r="P112" s="12">
        <f t="shared" si="13"/>
        <v>-570000</v>
      </c>
    </row>
    <row r="113" spans="1:16" s="39" customFormat="1" x14ac:dyDescent="0.2">
      <c r="A113" s="35">
        <v>45087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126</v>
      </c>
      <c r="F113" s="38">
        <v>0</v>
      </c>
      <c r="G113" s="38">
        <v>21358.28</v>
      </c>
      <c r="H113" s="38">
        <v>21358.28</v>
      </c>
      <c r="I113" s="38">
        <v>0</v>
      </c>
      <c r="J113" s="11">
        <f t="shared" si="12"/>
        <v>0</v>
      </c>
      <c r="K113" s="38">
        <v>0</v>
      </c>
      <c r="L113" s="38">
        <v>0</v>
      </c>
      <c r="M113" s="38">
        <v>0</v>
      </c>
      <c r="N113" s="11" t="str">
        <f t="shared" si="4"/>
        <v xml:space="preserve"> </v>
      </c>
      <c r="O113" s="38">
        <v>0</v>
      </c>
      <c r="P113" s="12">
        <f t="shared" si="13"/>
        <v>-21358.28</v>
      </c>
    </row>
    <row r="114" spans="1:16" s="39" customFormat="1" x14ac:dyDescent="0.2">
      <c r="A114" s="35">
        <v>45088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450</v>
      </c>
      <c r="E114" s="37" t="s">
        <v>127</v>
      </c>
      <c r="F114" s="38">
        <v>2498002</v>
      </c>
      <c r="G114" s="38">
        <v>0</v>
      </c>
      <c r="H114" s="38">
        <v>2498002</v>
      </c>
      <c r="I114" s="38">
        <v>1726395.52</v>
      </c>
      <c r="J114" s="11">
        <f t="shared" si="12"/>
        <v>0.69111054354640233</v>
      </c>
      <c r="K114" s="38">
        <v>1726395.52</v>
      </c>
      <c r="L114" s="38">
        <v>0</v>
      </c>
      <c r="M114" s="38">
        <v>1726395.52</v>
      </c>
      <c r="N114" s="11">
        <f t="shared" si="4"/>
        <v>1</v>
      </c>
      <c r="O114" s="38">
        <v>0</v>
      </c>
      <c r="P114" s="12">
        <f t="shared" si="13"/>
        <v>-771606.48</v>
      </c>
    </row>
    <row r="115" spans="1:16" s="39" customFormat="1" x14ac:dyDescent="0.2">
      <c r="A115" s="35">
        <v>45089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450</v>
      </c>
      <c r="E115" s="37" t="s">
        <v>188</v>
      </c>
      <c r="F115" s="38">
        <v>0</v>
      </c>
      <c r="G115" s="38">
        <v>0</v>
      </c>
      <c r="H115" s="38">
        <v>0</v>
      </c>
      <c r="I115" s="38">
        <v>0</v>
      </c>
      <c r="J115" s="11" t="str">
        <f t="shared" si="12"/>
        <v xml:space="preserve"> </v>
      </c>
      <c r="K115" s="38">
        <v>0</v>
      </c>
      <c r="L115" s="38">
        <v>0</v>
      </c>
      <c r="M115" s="38">
        <v>0</v>
      </c>
      <c r="N115" s="11" t="str">
        <f t="shared" si="4"/>
        <v xml:space="preserve"> </v>
      </c>
      <c r="O115" s="38">
        <v>0</v>
      </c>
      <c r="P115" s="12">
        <f t="shared" si="13"/>
        <v>0</v>
      </c>
    </row>
    <row r="116" spans="1:16" s="39" customFormat="1" x14ac:dyDescent="0.2">
      <c r="A116" s="35">
        <v>45091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450</v>
      </c>
      <c r="E116" s="37" t="s">
        <v>128</v>
      </c>
      <c r="F116" s="38">
        <v>85700</v>
      </c>
      <c r="G116" s="38">
        <v>0</v>
      </c>
      <c r="H116" s="38">
        <v>85700</v>
      </c>
      <c r="I116" s="38">
        <v>0</v>
      </c>
      <c r="J116" s="11">
        <f t="shared" si="12"/>
        <v>0</v>
      </c>
      <c r="K116" s="38">
        <v>0</v>
      </c>
      <c r="L116" s="38">
        <v>0</v>
      </c>
      <c r="M116" s="38">
        <v>0</v>
      </c>
      <c r="N116" s="11" t="str">
        <f t="shared" si="4"/>
        <v xml:space="preserve"> </v>
      </c>
      <c r="O116" s="38">
        <v>0</v>
      </c>
      <c r="P116" s="12">
        <f t="shared" si="13"/>
        <v>-85700</v>
      </c>
    </row>
    <row r="117" spans="1:16" s="39" customFormat="1" x14ac:dyDescent="0.2">
      <c r="A117" s="35">
        <v>45161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451</v>
      </c>
      <c r="E117" s="37" t="s">
        <v>184</v>
      </c>
      <c r="F117" s="38">
        <v>0</v>
      </c>
      <c r="G117" s="38">
        <v>0</v>
      </c>
      <c r="H117" s="38">
        <v>0</v>
      </c>
      <c r="I117" s="38">
        <v>63225.54</v>
      </c>
      <c r="J117" s="11" t="str">
        <f t="shared" si="12"/>
        <v xml:space="preserve"> </v>
      </c>
      <c r="K117" s="38">
        <v>63225.54</v>
      </c>
      <c r="L117" s="38">
        <v>0</v>
      </c>
      <c r="M117" s="38">
        <v>63225.54</v>
      </c>
      <c r="N117" s="11">
        <f t="shared" si="4"/>
        <v>1</v>
      </c>
      <c r="O117" s="38">
        <v>0</v>
      </c>
      <c r="P117" s="12">
        <f t="shared" si="13"/>
        <v>63225.54</v>
      </c>
    </row>
    <row r="118" spans="1:16" s="39" customFormat="1" x14ac:dyDescent="0.2">
      <c r="A118" s="35">
        <v>45162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451</v>
      </c>
      <c r="E118" s="37" t="s">
        <v>129</v>
      </c>
      <c r="F118" s="38">
        <v>248383</v>
      </c>
      <c r="G118" s="38">
        <v>0</v>
      </c>
      <c r="H118" s="38">
        <v>248383</v>
      </c>
      <c r="I118" s="38">
        <v>241817.35</v>
      </c>
      <c r="J118" s="11">
        <f t="shared" si="12"/>
        <v>0.97356642765406654</v>
      </c>
      <c r="K118" s="38">
        <v>241817.35</v>
      </c>
      <c r="L118" s="38">
        <v>0</v>
      </c>
      <c r="M118" s="38">
        <v>241817.35</v>
      </c>
      <c r="N118" s="11">
        <f t="shared" si="4"/>
        <v>1</v>
      </c>
      <c r="O118" s="38">
        <v>0</v>
      </c>
      <c r="P118" s="12">
        <f t="shared" si="13"/>
        <v>-6565.6499999999942</v>
      </c>
    </row>
    <row r="119" spans="1:16" s="39" customFormat="1" x14ac:dyDescent="0.2">
      <c r="A119" s="35">
        <v>45164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451</v>
      </c>
      <c r="E119" s="37" t="s">
        <v>130</v>
      </c>
      <c r="F119" s="38">
        <v>0</v>
      </c>
      <c r="G119" s="38">
        <v>33915</v>
      </c>
      <c r="H119" s="38">
        <v>33915</v>
      </c>
      <c r="I119" s="38">
        <v>0</v>
      </c>
      <c r="J119" s="11">
        <f t="shared" si="12"/>
        <v>0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-33915</v>
      </c>
    </row>
    <row r="120" spans="1:16" s="39" customFormat="1" x14ac:dyDescent="0.2">
      <c r="A120" s="35">
        <v>45165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451</v>
      </c>
      <c r="E120" s="37" t="s">
        <v>189</v>
      </c>
      <c r="F120" s="38">
        <v>0</v>
      </c>
      <c r="G120" s="38">
        <v>0</v>
      </c>
      <c r="H120" s="38">
        <v>0</v>
      </c>
      <c r="I120" s="38">
        <v>0</v>
      </c>
      <c r="J120" s="11" t="str">
        <f t="shared" si="12"/>
        <v xml:space="preserve"> </v>
      </c>
      <c r="K120" s="38">
        <v>0</v>
      </c>
      <c r="L120" s="38">
        <v>0</v>
      </c>
      <c r="M120" s="38">
        <v>0</v>
      </c>
      <c r="N120" s="11" t="str">
        <f t="shared" si="4"/>
        <v xml:space="preserve"> </v>
      </c>
      <c r="O120" s="38">
        <v>0</v>
      </c>
      <c r="P120" s="12">
        <f t="shared" si="13"/>
        <v>0</v>
      </c>
    </row>
    <row r="121" spans="1:16" s="39" customFormat="1" x14ac:dyDescent="0.2">
      <c r="A121" s="35">
        <v>45166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189</v>
      </c>
      <c r="F121" s="38">
        <v>0</v>
      </c>
      <c r="G121" s="38">
        <v>0</v>
      </c>
      <c r="H121" s="38">
        <v>0</v>
      </c>
      <c r="I121" s="38">
        <v>0</v>
      </c>
      <c r="J121" s="11" t="str">
        <f t="shared" si="12"/>
        <v xml:space="preserve"> </v>
      </c>
      <c r="K121" s="38">
        <v>0</v>
      </c>
      <c r="L121" s="38">
        <v>0</v>
      </c>
      <c r="M121" s="38">
        <v>0</v>
      </c>
      <c r="N121" s="11" t="str">
        <f t="shared" si="4"/>
        <v xml:space="preserve"> </v>
      </c>
      <c r="O121" s="38">
        <v>0</v>
      </c>
      <c r="P121" s="12">
        <f t="shared" si="13"/>
        <v>0</v>
      </c>
    </row>
    <row r="122" spans="1:16" s="39" customFormat="1" x14ac:dyDescent="0.2">
      <c r="A122" s="35">
        <v>45167</v>
      </c>
      <c r="B122" s="19" t="str">
        <f t="shared" si="9"/>
        <v>4</v>
      </c>
      <c r="C122" s="19" t="str">
        <f t="shared" si="10"/>
        <v>45</v>
      </c>
      <c r="D122" s="36" t="str">
        <f t="shared" si="11"/>
        <v>451</v>
      </c>
      <c r="E122" s="37" t="s">
        <v>131</v>
      </c>
      <c r="F122" s="38">
        <v>208889</v>
      </c>
      <c r="G122" s="38">
        <v>0</v>
      </c>
      <c r="H122" s="38">
        <v>208889</v>
      </c>
      <c r="I122" s="38">
        <v>125333.46</v>
      </c>
      <c r="J122" s="11">
        <f t="shared" si="12"/>
        <v>0.60000028723388976</v>
      </c>
      <c r="K122" s="38">
        <v>125333.46</v>
      </c>
      <c r="L122" s="38">
        <v>0</v>
      </c>
      <c r="M122" s="38">
        <v>125333.46</v>
      </c>
      <c r="N122" s="11">
        <f t="shared" si="4"/>
        <v>1</v>
      </c>
      <c r="O122" s="38">
        <v>0</v>
      </c>
      <c r="P122" s="12">
        <f t="shared" si="13"/>
        <v>-83555.539999999994</v>
      </c>
    </row>
    <row r="123" spans="1:16" s="39" customFormat="1" x14ac:dyDescent="0.2">
      <c r="A123" s="35">
        <v>45168</v>
      </c>
      <c r="B123" s="19" t="str">
        <f t="shared" si="9"/>
        <v>4</v>
      </c>
      <c r="C123" s="19" t="str">
        <f t="shared" si="10"/>
        <v>45</v>
      </c>
      <c r="D123" s="36" t="str">
        <f t="shared" si="11"/>
        <v>451</v>
      </c>
      <c r="E123" s="37" t="s">
        <v>132</v>
      </c>
      <c r="F123" s="38">
        <v>250667</v>
      </c>
      <c r="G123" s="38">
        <v>0</v>
      </c>
      <c r="H123" s="38">
        <v>250667</v>
      </c>
      <c r="I123" s="38">
        <v>317275.03999999998</v>
      </c>
      <c r="J123" s="11">
        <f t="shared" si="12"/>
        <v>1.265723210474454</v>
      </c>
      <c r="K123" s="38">
        <v>317275.03999999998</v>
      </c>
      <c r="L123" s="38">
        <v>0</v>
      </c>
      <c r="M123" s="38">
        <v>317275.03999999998</v>
      </c>
      <c r="N123" s="11">
        <f t="shared" si="4"/>
        <v>1</v>
      </c>
      <c r="O123" s="38">
        <v>0</v>
      </c>
      <c r="P123" s="12">
        <f t="shared" si="13"/>
        <v>66608.039999999979</v>
      </c>
    </row>
    <row r="124" spans="1:16" s="39" customFormat="1" x14ac:dyDescent="0.2">
      <c r="A124" s="35">
        <v>45169</v>
      </c>
      <c r="B124" s="19" t="str">
        <f t="shared" si="9"/>
        <v>4</v>
      </c>
      <c r="C124" s="19" t="str">
        <f t="shared" si="10"/>
        <v>45</v>
      </c>
      <c r="D124" s="36" t="str">
        <f t="shared" si="11"/>
        <v>451</v>
      </c>
      <c r="E124" s="37" t="s">
        <v>133</v>
      </c>
      <c r="F124" s="38">
        <v>0</v>
      </c>
      <c r="G124" s="38">
        <v>0</v>
      </c>
      <c r="H124" s="38">
        <v>0</v>
      </c>
      <c r="I124" s="38">
        <v>129540.78</v>
      </c>
      <c r="J124" s="11" t="str">
        <f t="shared" si="12"/>
        <v xml:space="preserve"> </v>
      </c>
      <c r="K124" s="38">
        <v>129540.78</v>
      </c>
      <c r="L124" s="38">
        <v>0</v>
      </c>
      <c r="M124" s="38">
        <v>129540.78</v>
      </c>
      <c r="N124" s="11">
        <f t="shared" si="4"/>
        <v>1</v>
      </c>
      <c r="O124" s="38">
        <v>0</v>
      </c>
      <c r="P124" s="12">
        <f t="shared" si="13"/>
        <v>129540.78</v>
      </c>
    </row>
    <row r="125" spans="1:16" s="39" customFormat="1" x14ac:dyDescent="0.2">
      <c r="A125" s="35">
        <v>45170</v>
      </c>
      <c r="B125" s="19" t="str">
        <f t="shared" si="9"/>
        <v>4</v>
      </c>
      <c r="C125" s="19" t="str">
        <f t="shared" si="10"/>
        <v>45</v>
      </c>
      <c r="D125" s="36" t="str">
        <f t="shared" si="11"/>
        <v>451</v>
      </c>
      <c r="E125" s="37" t="s">
        <v>134</v>
      </c>
      <c r="F125" s="38">
        <v>0</v>
      </c>
      <c r="G125" s="38">
        <v>0</v>
      </c>
      <c r="H125" s="38">
        <v>0</v>
      </c>
      <c r="I125" s="38">
        <v>-4190.41</v>
      </c>
      <c r="J125" s="11" t="str">
        <f t="shared" si="12"/>
        <v xml:space="preserve"> </v>
      </c>
      <c r="K125" s="38">
        <v>0</v>
      </c>
      <c r="L125" s="38">
        <v>4190.41</v>
      </c>
      <c r="M125" s="38">
        <v>-4190.41</v>
      </c>
      <c r="N125" s="11">
        <f t="shared" si="4"/>
        <v>1</v>
      </c>
      <c r="O125" s="38">
        <v>0</v>
      </c>
      <c r="P125" s="12">
        <f t="shared" si="13"/>
        <v>-4190.41</v>
      </c>
    </row>
    <row r="126" spans="1:16" s="39" customFormat="1" x14ac:dyDescent="0.2">
      <c r="A126" s="35">
        <v>45171</v>
      </c>
      <c r="B126" s="19" t="str">
        <f t="shared" si="9"/>
        <v>4</v>
      </c>
      <c r="C126" s="19" t="str">
        <f t="shared" si="10"/>
        <v>45</v>
      </c>
      <c r="D126" s="36" t="str">
        <f t="shared" si="11"/>
        <v>451</v>
      </c>
      <c r="E126" s="37" t="s">
        <v>189</v>
      </c>
      <c r="F126" s="38">
        <v>0</v>
      </c>
      <c r="G126" s="38">
        <v>0</v>
      </c>
      <c r="H126" s="38">
        <v>0</v>
      </c>
      <c r="I126" s="38">
        <v>0</v>
      </c>
      <c r="J126" s="11" t="str">
        <f t="shared" si="12"/>
        <v xml:space="preserve"> </v>
      </c>
      <c r="K126" s="38">
        <v>0</v>
      </c>
      <c r="L126" s="38">
        <v>0</v>
      </c>
      <c r="M126" s="38">
        <v>0</v>
      </c>
      <c r="N126" s="11" t="str">
        <f t="shared" si="4"/>
        <v xml:space="preserve"> </v>
      </c>
      <c r="O126" s="38">
        <v>0</v>
      </c>
      <c r="P126" s="12">
        <f t="shared" si="13"/>
        <v>0</v>
      </c>
    </row>
    <row r="127" spans="1:16" s="39" customFormat="1" x14ac:dyDescent="0.2">
      <c r="A127" s="35">
        <v>45172</v>
      </c>
      <c r="B127" s="19" t="str">
        <f t="shared" si="9"/>
        <v>4</v>
      </c>
      <c r="C127" s="19" t="str">
        <f t="shared" si="10"/>
        <v>45</v>
      </c>
      <c r="D127" s="36" t="str">
        <f t="shared" si="11"/>
        <v>451</v>
      </c>
      <c r="E127" s="37" t="s">
        <v>135</v>
      </c>
      <c r="F127" s="38">
        <v>0</v>
      </c>
      <c r="G127" s="38">
        <v>75326</v>
      </c>
      <c r="H127" s="38">
        <v>75326</v>
      </c>
      <c r="I127" s="38">
        <v>0</v>
      </c>
      <c r="J127" s="11">
        <f t="shared" si="12"/>
        <v>0</v>
      </c>
      <c r="K127" s="38">
        <v>0</v>
      </c>
      <c r="L127" s="38">
        <v>0</v>
      </c>
      <c r="M127" s="38">
        <v>0</v>
      </c>
      <c r="N127" s="11" t="str">
        <f t="shared" si="4"/>
        <v xml:space="preserve"> </v>
      </c>
      <c r="O127" s="38">
        <v>0</v>
      </c>
      <c r="P127" s="12">
        <f t="shared" si="13"/>
        <v>-75326</v>
      </c>
    </row>
    <row r="128" spans="1:16" s="39" customFormat="1" x14ac:dyDescent="0.2">
      <c r="A128" s="35">
        <v>46300</v>
      </c>
      <c r="B128" s="19" t="str">
        <f t="shared" si="9"/>
        <v>4</v>
      </c>
      <c r="C128" s="19" t="str">
        <f t="shared" si="10"/>
        <v>46</v>
      </c>
      <c r="D128" s="36" t="str">
        <f t="shared" si="11"/>
        <v>463</v>
      </c>
      <c r="E128" s="37" t="s">
        <v>136</v>
      </c>
      <c r="F128" s="38">
        <v>575000</v>
      </c>
      <c r="G128" s="38">
        <v>0</v>
      </c>
      <c r="H128" s="38">
        <v>575000</v>
      </c>
      <c r="I128" s="38">
        <v>585544</v>
      </c>
      <c r="J128" s="11">
        <f t="shared" si="12"/>
        <v>1.0183373913043479</v>
      </c>
      <c r="K128" s="38">
        <v>585544</v>
      </c>
      <c r="L128" s="38">
        <v>0</v>
      </c>
      <c r="M128" s="38">
        <v>585544</v>
      </c>
      <c r="N128" s="11">
        <f t="shared" si="4"/>
        <v>1</v>
      </c>
      <c r="O128" s="38">
        <v>0</v>
      </c>
      <c r="P128" s="12">
        <f t="shared" si="13"/>
        <v>10544</v>
      </c>
    </row>
    <row r="129" spans="1:16" s="39" customFormat="1" x14ac:dyDescent="0.2">
      <c r="A129" s="35">
        <v>46601</v>
      </c>
      <c r="B129" s="19" t="str">
        <f t="shared" si="9"/>
        <v>4</v>
      </c>
      <c r="C129" s="19" t="str">
        <f t="shared" si="10"/>
        <v>46</v>
      </c>
      <c r="D129" s="36" t="str">
        <f t="shared" si="11"/>
        <v>466</v>
      </c>
      <c r="E129" s="37" t="s">
        <v>190</v>
      </c>
      <c r="F129" s="38">
        <v>0</v>
      </c>
      <c r="G129" s="38">
        <v>0</v>
      </c>
      <c r="H129" s="38">
        <v>0</v>
      </c>
      <c r="I129" s="38">
        <v>0</v>
      </c>
      <c r="J129" s="11" t="str">
        <f t="shared" si="12"/>
        <v xml:space="preserve"> </v>
      </c>
      <c r="K129" s="38">
        <v>0</v>
      </c>
      <c r="L129" s="38">
        <v>0</v>
      </c>
      <c r="M129" s="38">
        <v>0</v>
      </c>
      <c r="N129" s="11" t="str">
        <f t="shared" si="4"/>
        <v xml:space="preserve"> </v>
      </c>
      <c r="O129" s="38">
        <v>0</v>
      </c>
      <c r="P129" s="12">
        <f t="shared" si="13"/>
        <v>0</v>
      </c>
    </row>
    <row r="130" spans="1:16" s="39" customFormat="1" x14ac:dyDescent="0.2">
      <c r="A130" s="35">
        <v>46607</v>
      </c>
      <c r="B130" s="19" t="str">
        <f t="shared" ref="B130:B148" si="14">LEFT(A130,1)</f>
        <v>4</v>
      </c>
      <c r="C130" s="19" t="str">
        <f t="shared" ref="C130:C148" si="15">LEFT(A130,2)</f>
        <v>46</v>
      </c>
      <c r="D130" s="36" t="str">
        <f t="shared" ref="D130:D148" si="16">LEFT(A130,3)</f>
        <v>466</v>
      </c>
      <c r="E130" s="37" t="s">
        <v>137</v>
      </c>
      <c r="F130" s="38">
        <v>0</v>
      </c>
      <c r="G130" s="38">
        <v>12108.53</v>
      </c>
      <c r="H130" s="38">
        <v>12108.53</v>
      </c>
      <c r="I130" s="38">
        <v>18794</v>
      </c>
      <c r="J130" s="11">
        <f t="shared" si="12"/>
        <v>1.5521289537210543</v>
      </c>
      <c r="K130" s="38">
        <v>18794</v>
      </c>
      <c r="L130" s="38">
        <v>0</v>
      </c>
      <c r="M130" s="38">
        <v>18794</v>
      </c>
      <c r="N130" s="11">
        <f t="shared" si="4"/>
        <v>1</v>
      </c>
      <c r="O130" s="38">
        <v>0</v>
      </c>
      <c r="P130" s="12">
        <f t="shared" si="13"/>
        <v>6685.4699999999993</v>
      </c>
    </row>
    <row r="131" spans="1:16" s="39" customFormat="1" x14ac:dyDescent="0.2">
      <c r="A131" s="35">
        <v>49012</v>
      </c>
      <c r="B131" s="19" t="str">
        <f t="shared" si="14"/>
        <v>4</v>
      </c>
      <c r="C131" s="19" t="str">
        <f t="shared" si="15"/>
        <v>49</v>
      </c>
      <c r="D131" s="36" t="str">
        <f t="shared" si="16"/>
        <v>490</v>
      </c>
      <c r="E131" s="37" t="s">
        <v>185</v>
      </c>
      <c r="F131" s="38">
        <v>0</v>
      </c>
      <c r="G131" s="38">
        <v>0</v>
      </c>
      <c r="H131" s="38">
        <v>0</v>
      </c>
      <c r="I131" s="38">
        <v>12423.98</v>
      </c>
      <c r="J131" s="11" t="str">
        <f t="shared" si="12"/>
        <v xml:space="preserve"> </v>
      </c>
      <c r="K131" s="38">
        <v>12423.98</v>
      </c>
      <c r="L131" s="38">
        <v>0</v>
      </c>
      <c r="M131" s="38">
        <v>12423.98</v>
      </c>
      <c r="N131" s="11">
        <f t="shared" si="4"/>
        <v>1</v>
      </c>
      <c r="O131" s="38">
        <v>0</v>
      </c>
      <c r="P131" s="12">
        <f t="shared" si="13"/>
        <v>12423.98</v>
      </c>
    </row>
    <row r="132" spans="1:16" s="39" customFormat="1" x14ac:dyDescent="0.2">
      <c r="A132" s="35">
        <v>49115</v>
      </c>
      <c r="B132" s="19" t="str">
        <f t="shared" si="14"/>
        <v>4</v>
      </c>
      <c r="C132" s="19" t="str">
        <f t="shared" si="15"/>
        <v>49</v>
      </c>
      <c r="D132" s="36" t="str">
        <f t="shared" si="16"/>
        <v>491</v>
      </c>
      <c r="E132" s="37" t="s">
        <v>191</v>
      </c>
      <c r="F132" s="38">
        <v>0</v>
      </c>
      <c r="G132" s="38">
        <v>0</v>
      </c>
      <c r="H132" s="38">
        <v>0</v>
      </c>
      <c r="I132" s="38">
        <v>0</v>
      </c>
      <c r="J132" s="11" t="str">
        <f t="shared" si="12"/>
        <v xml:space="preserve"> </v>
      </c>
      <c r="K132" s="38">
        <v>0</v>
      </c>
      <c r="L132" s="38">
        <v>0</v>
      </c>
      <c r="M132" s="38">
        <v>0</v>
      </c>
      <c r="N132" s="11" t="str">
        <f t="shared" si="4"/>
        <v xml:space="preserve"> </v>
      </c>
      <c r="O132" s="38">
        <v>0</v>
      </c>
      <c r="P132" s="12">
        <f t="shared" si="13"/>
        <v>0</v>
      </c>
    </row>
    <row r="133" spans="1:16" s="39" customFormat="1" x14ac:dyDescent="0.2">
      <c r="A133" s="35">
        <v>49117</v>
      </c>
      <c r="B133" s="19" t="str">
        <f t="shared" si="14"/>
        <v>4</v>
      </c>
      <c r="C133" s="19" t="str">
        <f t="shared" si="15"/>
        <v>49</v>
      </c>
      <c r="D133" s="36" t="str">
        <f t="shared" si="16"/>
        <v>491</v>
      </c>
      <c r="E133" s="37" t="s">
        <v>192</v>
      </c>
      <c r="F133" s="38">
        <v>0</v>
      </c>
      <c r="G133" s="38">
        <v>0</v>
      </c>
      <c r="H133" s="38">
        <v>0</v>
      </c>
      <c r="I133" s="38">
        <v>0</v>
      </c>
      <c r="J133" s="11" t="str">
        <f t="shared" si="12"/>
        <v xml:space="preserve"> </v>
      </c>
      <c r="K133" s="38">
        <v>0</v>
      </c>
      <c r="L133" s="38">
        <v>0</v>
      </c>
      <c r="M133" s="38">
        <v>0</v>
      </c>
      <c r="N133" s="11" t="str">
        <f t="shared" si="4"/>
        <v xml:space="preserve"> </v>
      </c>
      <c r="O133" s="38">
        <v>0</v>
      </c>
      <c r="P133" s="12">
        <f t="shared" si="13"/>
        <v>0</v>
      </c>
    </row>
    <row r="134" spans="1:16" s="39" customFormat="1" x14ac:dyDescent="0.2">
      <c r="A134" s="35">
        <v>49705</v>
      </c>
      <c r="B134" s="19" t="str">
        <f t="shared" si="14"/>
        <v>4</v>
      </c>
      <c r="C134" s="19" t="str">
        <f t="shared" si="15"/>
        <v>49</v>
      </c>
      <c r="D134" s="36" t="str">
        <f t="shared" si="16"/>
        <v>497</v>
      </c>
      <c r="E134" s="37" t="s">
        <v>138</v>
      </c>
      <c r="F134" s="38">
        <v>14160</v>
      </c>
      <c r="G134" s="38">
        <v>0</v>
      </c>
      <c r="H134" s="38">
        <v>14160</v>
      </c>
      <c r="I134" s="38">
        <v>0</v>
      </c>
      <c r="J134" s="11">
        <f t="shared" si="12"/>
        <v>0</v>
      </c>
      <c r="K134" s="38">
        <v>0</v>
      </c>
      <c r="L134" s="38">
        <v>0</v>
      </c>
      <c r="M134" s="38">
        <v>0</v>
      </c>
      <c r="N134" s="11" t="str">
        <f t="shared" si="4"/>
        <v xml:space="preserve"> </v>
      </c>
      <c r="O134" s="38">
        <v>0</v>
      </c>
      <c r="P134" s="12">
        <f t="shared" si="13"/>
        <v>-14160</v>
      </c>
    </row>
    <row r="135" spans="1:16" s="39" customFormat="1" x14ac:dyDescent="0.2">
      <c r="A135" s="35">
        <v>49706</v>
      </c>
      <c r="B135" s="19" t="str">
        <f t="shared" si="14"/>
        <v>4</v>
      </c>
      <c r="C135" s="19" t="str">
        <f t="shared" si="15"/>
        <v>49</v>
      </c>
      <c r="D135" s="36" t="str">
        <f t="shared" si="16"/>
        <v>497</v>
      </c>
      <c r="E135" s="37" t="s">
        <v>139</v>
      </c>
      <c r="F135" s="38">
        <v>0</v>
      </c>
      <c r="G135" s="38">
        <v>0</v>
      </c>
      <c r="H135" s="38">
        <v>0</v>
      </c>
      <c r="I135" s="38">
        <v>29320.94</v>
      </c>
      <c r="J135" s="11" t="str">
        <f t="shared" si="12"/>
        <v xml:space="preserve"> </v>
      </c>
      <c r="K135" s="38">
        <v>29320.94</v>
      </c>
      <c r="L135" s="38">
        <v>0</v>
      </c>
      <c r="M135" s="38">
        <v>29320.94</v>
      </c>
      <c r="N135" s="11">
        <f t="shared" si="4"/>
        <v>1</v>
      </c>
      <c r="O135" s="38">
        <v>0</v>
      </c>
      <c r="P135" s="12">
        <f t="shared" si="13"/>
        <v>29320.94</v>
      </c>
    </row>
    <row r="136" spans="1:16" s="39" customFormat="1" x14ac:dyDescent="0.2">
      <c r="A136" s="35">
        <v>49710</v>
      </c>
      <c r="B136" s="19" t="str">
        <f t="shared" si="14"/>
        <v>4</v>
      </c>
      <c r="C136" s="19" t="str">
        <f t="shared" si="15"/>
        <v>49</v>
      </c>
      <c r="D136" s="36" t="str">
        <f t="shared" si="16"/>
        <v>497</v>
      </c>
      <c r="E136" s="37" t="s">
        <v>193</v>
      </c>
      <c r="F136" s="38">
        <v>0</v>
      </c>
      <c r="G136" s="38">
        <v>0</v>
      </c>
      <c r="H136" s="38">
        <v>0</v>
      </c>
      <c r="I136" s="38">
        <v>0</v>
      </c>
      <c r="J136" s="11" t="str">
        <f t="shared" si="12"/>
        <v xml:space="preserve"> </v>
      </c>
      <c r="K136" s="38">
        <v>0</v>
      </c>
      <c r="L136" s="38">
        <v>0</v>
      </c>
      <c r="M136" s="38">
        <v>0</v>
      </c>
      <c r="N136" s="11" t="str">
        <f t="shared" si="4"/>
        <v xml:space="preserve"> </v>
      </c>
      <c r="O136" s="38">
        <v>0</v>
      </c>
      <c r="P136" s="12">
        <f t="shared" si="13"/>
        <v>0</v>
      </c>
    </row>
    <row r="137" spans="1:16" s="39" customFormat="1" x14ac:dyDescent="0.2">
      <c r="A137" s="35">
        <v>49711</v>
      </c>
      <c r="B137" s="19" t="str">
        <f t="shared" si="14"/>
        <v>4</v>
      </c>
      <c r="C137" s="19" t="str">
        <f t="shared" si="15"/>
        <v>49</v>
      </c>
      <c r="D137" s="36" t="str">
        <f t="shared" si="16"/>
        <v>497</v>
      </c>
      <c r="E137" s="37" t="s">
        <v>140</v>
      </c>
      <c r="F137" s="38">
        <v>4500</v>
      </c>
      <c r="G137" s="38">
        <v>0</v>
      </c>
      <c r="H137" s="38">
        <v>4500</v>
      </c>
      <c r="I137" s="38">
        <v>0</v>
      </c>
      <c r="J137" s="11">
        <f t="shared" si="12"/>
        <v>0</v>
      </c>
      <c r="K137" s="38">
        <v>0</v>
      </c>
      <c r="L137" s="38">
        <v>0</v>
      </c>
      <c r="M137" s="38">
        <v>0</v>
      </c>
      <c r="N137" s="11" t="str">
        <f t="shared" si="4"/>
        <v xml:space="preserve"> </v>
      </c>
      <c r="O137" s="38">
        <v>0</v>
      </c>
      <c r="P137" s="12">
        <f t="shared" si="13"/>
        <v>-4500</v>
      </c>
    </row>
    <row r="138" spans="1:16" s="39" customFormat="1" x14ac:dyDescent="0.2">
      <c r="A138" s="35">
        <v>49713</v>
      </c>
      <c r="B138" s="19" t="str">
        <f t="shared" si="14"/>
        <v>4</v>
      </c>
      <c r="C138" s="19" t="str">
        <f t="shared" si="15"/>
        <v>49</v>
      </c>
      <c r="D138" s="36" t="str">
        <f t="shared" si="16"/>
        <v>497</v>
      </c>
      <c r="E138" s="37" t="s">
        <v>141</v>
      </c>
      <c r="F138" s="38">
        <v>41540</v>
      </c>
      <c r="G138" s="38">
        <v>0</v>
      </c>
      <c r="H138" s="38">
        <v>41540</v>
      </c>
      <c r="I138" s="38">
        <v>0</v>
      </c>
      <c r="J138" s="11">
        <f t="shared" si="12"/>
        <v>0</v>
      </c>
      <c r="K138" s="38">
        <v>0</v>
      </c>
      <c r="L138" s="38">
        <v>0</v>
      </c>
      <c r="M138" s="38">
        <v>0</v>
      </c>
      <c r="N138" s="11" t="str">
        <f t="shared" si="4"/>
        <v xml:space="preserve"> </v>
      </c>
      <c r="O138" s="38">
        <v>0</v>
      </c>
      <c r="P138" s="12">
        <f t="shared" si="13"/>
        <v>-41540</v>
      </c>
    </row>
    <row r="139" spans="1:16" s="39" customFormat="1" x14ac:dyDescent="0.2">
      <c r="A139" s="35">
        <v>49715</v>
      </c>
      <c r="B139" s="19" t="str">
        <f t="shared" si="14"/>
        <v>4</v>
      </c>
      <c r="C139" s="19" t="str">
        <f t="shared" si="15"/>
        <v>49</v>
      </c>
      <c r="D139" s="36" t="str">
        <f t="shared" si="16"/>
        <v>497</v>
      </c>
      <c r="E139" s="37" t="s">
        <v>194</v>
      </c>
      <c r="F139" s="38">
        <v>0</v>
      </c>
      <c r="G139" s="38">
        <v>0</v>
      </c>
      <c r="H139" s="38">
        <v>0</v>
      </c>
      <c r="I139" s="38">
        <v>0</v>
      </c>
      <c r="J139" s="11" t="str">
        <f t="shared" si="12"/>
        <v xml:space="preserve"> </v>
      </c>
      <c r="K139" s="38">
        <v>0</v>
      </c>
      <c r="L139" s="38">
        <v>0</v>
      </c>
      <c r="M139" s="38">
        <v>0</v>
      </c>
      <c r="N139" s="11" t="str">
        <f t="shared" si="4"/>
        <v xml:space="preserve"> </v>
      </c>
      <c r="O139" s="38">
        <v>0</v>
      </c>
      <c r="P139" s="12">
        <f t="shared" si="13"/>
        <v>0</v>
      </c>
    </row>
    <row r="140" spans="1:16" s="39" customFormat="1" x14ac:dyDescent="0.2">
      <c r="A140" s="35">
        <v>49716</v>
      </c>
      <c r="B140" s="19" t="str">
        <f t="shared" si="14"/>
        <v>4</v>
      </c>
      <c r="C140" s="19" t="str">
        <f t="shared" si="15"/>
        <v>49</v>
      </c>
      <c r="D140" s="36" t="str">
        <f t="shared" si="16"/>
        <v>497</v>
      </c>
      <c r="E140" s="37" t="s">
        <v>142</v>
      </c>
      <c r="F140" s="38">
        <v>36900</v>
      </c>
      <c r="G140" s="38">
        <v>0</v>
      </c>
      <c r="H140" s="38">
        <v>36900</v>
      </c>
      <c r="I140" s="38">
        <v>0</v>
      </c>
      <c r="J140" s="11">
        <f t="shared" si="12"/>
        <v>0</v>
      </c>
      <c r="K140" s="38">
        <v>0</v>
      </c>
      <c r="L140" s="38">
        <v>0</v>
      </c>
      <c r="M140" s="38">
        <v>0</v>
      </c>
      <c r="N140" s="11" t="str">
        <f t="shared" si="4"/>
        <v xml:space="preserve"> </v>
      </c>
      <c r="O140" s="38">
        <v>0</v>
      </c>
      <c r="P140" s="12">
        <f t="shared" si="13"/>
        <v>-36900</v>
      </c>
    </row>
    <row r="141" spans="1:16" s="39" customFormat="1" x14ac:dyDescent="0.2">
      <c r="A141" s="35">
        <v>49717</v>
      </c>
      <c r="B141" s="19" t="str">
        <f t="shared" si="14"/>
        <v>4</v>
      </c>
      <c r="C141" s="19" t="str">
        <f t="shared" si="15"/>
        <v>49</v>
      </c>
      <c r="D141" s="36" t="str">
        <f t="shared" si="16"/>
        <v>497</v>
      </c>
      <c r="E141" s="37" t="s">
        <v>143</v>
      </c>
      <c r="F141" s="38">
        <v>72674</v>
      </c>
      <c r="G141" s="38">
        <v>0</v>
      </c>
      <c r="H141" s="38">
        <v>72674</v>
      </c>
      <c r="I141" s="38">
        <v>0</v>
      </c>
      <c r="J141" s="11">
        <f t="shared" si="12"/>
        <v>0</v>
      </c>
      <c r="K141" s="38">
        <v>0</v>
      </c>
      <c r="L141" s="38">
        <v>0</v>
      </c>
      <c r="M141" s="38">
        <v>0</v>
      </c>
      <c r="N141" s="11" t="str">
        <f t="shared" si="4"/>
        <v xml:space="preserve"> </v>
      </c>
      <c r="O141" s="38">
        <v>0</v>
      </c>
      <c r="P141" s="12">
        <f t="shared" si="13"/>
        <v>-72674</v>
      </c>
    </row>
    <row r="142" spans="1:16" s="39" customFormat="1" x14ac:dyDescent="0.2">
      <c r="A142" s="35">
        <v>49718</v>
      </c>
      <c r="B142" s="19" t="str">
        <f t="shared" si="14"/>
        <v>4</v>
      </c>
      <c r="C142" s="19" t="str">
        <f t="shared" si="15"/>
        <v>49</v>
      </c>
      <c r="D142" s="36" t="str">
        <f t="shared" si="16"/>
        <v>497</v>
      </c>
      <c r="E142" s="37" t="s">
        <v>144</v>
      </c>
      <c r="F142" s="38">
        <v>31164</v>
      </c>
      <c r="G142" s="38">
        <v>0</v>
      </c>
      <c r="H142" s="38">
        <v>31164</v>
      </c>
      <c r="I142" s="38">
        <v>0</v>
      </c>
      <c r="J142" s="11">
        <f t="shared" si="12"/>
        <v>0</v>
      </c>
      <c r="K142" s="38">
        <v>0</v>
      </c>
      <c r="L142" s="38">
        <v>0</v>
      </c>
      <c r="M142" s="38">
        <v>0</v>
      </c>
      <c r="N142" s="11" t="str">
        <f t="shared" si="4"/>
        <v xml:space="preserve"> </v>
      </c>
      <c r="O142" s="38">
        <v>0</v>
      </c>
      <c r="P142" s="12">
        <f t="shared" si="13"/>
        <v>-31164</v>
      </c>
    </row>
    <row r="143" spans="1:16" s="39" customFormat="1" x14ac:dyDescent="0.2">
      <c r="A143" s="35">
        <v>49719</v>
      </c>
      <c r="B143" s="19" t="str">
        <f t="shared" si="14"/>
        <v>4</v>
      </c>
      <c r="C143" s="19" t="str">
        <f t="shared" si="15"/>
        <v>49</v>
      </c>
      <c r="D143" s="36" t="str">
        <f t="shared" si="16"/>
        <v>497</v>
      </c>
      <c r="E143" s="37" t="s">
        <v>145</v>
      </c>
      <c r="F143" s="38">
        <v>65212</v>
      </c>
      <c r="G143" s="38">
        <v>0</v>
      </c>
      <c r="H143" s="38">
        <v>65212</v>
      </c>
      <c r="I143" s="38">
        <v>0</v>
      </c>
      <c r="J143" s="11">
        <f t="shared" si="12"/>
        <v>0</v>
      </c>
      <c r="K143" s="38">
        <v>0</v>
      </c>
      <c r="L143" s="38">
        <v>0</v>
      </c>
      <c r="M143" s="38">
        <v>0</v>
      </c>
      <c r="N143" s="11" t="str">
        <f t="shared" si="4"/>
        <v xml:space="preserve"> </v>
      </c>
      <c r="O143" s="38">
        <v>0</v>
      </c>
      <c r="P143" s="12">
        <f t="shared" si="13"/>
        <v>-65212</v>
      </c>
    </row>
    <row r="144" spans="1:16" s="39" customFormat="1" x14ac:dyDescent="0.2">
      <c r="A144" s="35">
        <v>49720</v>
      </c>
      <c r="B144" s="19" t="str">
        <f t="shared" si="14"/>
        <v>4</v>
      </c>
      <c r="C144" s="19" t="str">
        <f t="shared" si="15"/>
        <v>49</v>
      </c>
      <c r="D144" s="36" t="str">
        <f t="shared" si="16"/>
        <v>497</v>
      </c>
      <c r="E144" s="37" t="s">
        <v>146</v>
      </c>
      <c r="F144" s="38">
        <v>0</v>
      </c>
      <c r="G144" s="38">
        <v>0</v>
      </c>
      <c r="H144" s="38">
        <v>0</v>
      </c>
      <c r="I144" s="38">
        <v>0</v>
      </c>
      <c r="J144" s="11" t="str">
        <f t="shared" si="12"/>
        <v xml:space="preserve"> </v>
      </c>
      <c r="K144" s="38">
        <v>0</v>
      </c>
      <c r="L144" s="38">
        <v>0</v>
      </c>
      <c r="M144" s="38">
        <v>0</v>
      </c>
      <c r="N144" s="11" t="str">
        <f t="shared" si="4"/>
        <v xml:space="preserve"> </v>
      </c>
      <c r="O144" s="38">
        <v>0</v>
      </c>
      <c r="P144" s="12">
        <f t="shared" si="13"/>
        <v>0</v>
      </c>
    </row>
    <row r="145" spans="1:16" s="39" customFormat="1" x14ac:dyDescent="0.2">
      <c r="A145" s="35">
        <v>49721</v>
      </c>
      <c r="B145" s="19" t="str">
        <f t="shared" si="14"/>
        <v>4</v>
      </c>
      <c r="C145" s="19" t="str">
        <f t="shared" si="15"/>
        <v>49</v>
      </c>
      <c r="D145" s="36" t="str">
        <f t="shared" si="16"/>
        <v>497</v>
      </c>
      <c r="E145" s="37" t="s">
        <v>147</v>
      </c>
      <c r="F145" s="38">
        <v>0</v>
      </c>
      <c r="G145" s="38">
        <v>0</v>
      </c>
      <c r="H145" s="38">
        <v>0</v>
      </c>
      <c r="I145" s="38">
        <v>75000</v>
      </c>
      <c r="J145" s="11" t="str">
        <f t="shared" si="12"/>
        <v xml:space="preserve"> </v>
      </c>
      <c r="K145" s="38">
        <v>75000</v>
      </c>
      <c r="L145" s="38">
        <v>0</v>
      </c>
      <c r="M145" s="38">
        <v>75000</v>
      </c>
      <c r="N145" s="11">
        <f t="shared" si="4"/>
        <v>1</v>
      </c>
      <c r="O145" s="38">
        <v>0</v>
      </c>
      <c r="P145" s="12">
        <f t="shared" si="13"/>
        <v>75000</v>
      </c>
    </row>
    <row r="146" spans="1:16" s="39" customFormat="1" x14ac:dyDescent="0.2">
      <c r="A146" s="35">
        <v>49750</v>
      </c>
      <c r="B146" s="19" t="str">
        <f t="shared" si="14"/>
        <v>4</v>
      </c>
      <c r="C146" s="19" t="str">
        <f t="shared" si="15"/>
        <v>49</v>
      </c>
      <c r="D146" s="36" t="str">
        <f t="shared" si="16"/>
        <v>497</v>
      </c>
      <c r="E146" s="37" t="s">
        <v>195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12"/>
        <v xml:space="preserve"> </v>
      </c>
      <c r="K146" s="38">
        <v>0</v>
      </c>
      <c r="L146" s="38">
        <v>0</v>
      </c>
      <c r="M146" s="38">
        <v>0</v>
      </c>
      <c r="N146" s="11" t="str">
        <f t="shared" si="4"/>
        <v xml:space="preserve"> </v>
      </c>
      <c r="O146" s="38">
        <v>0</v>
      </c>
      <c r="P146" s="12">
        <f t="shared" si="13"/>
        <v>0</v>
      </c>
    </row>
    <row r="147" spans="1:16" s="39" customFormat="1" x14ac:dyDescent="0.2">
      <c r="A147" s="35">
        <v>49751</v>
      </c>
      <c r="B147" s="19" t="str">
        <f t="shared" si="14"/>
        <v>4</v>
      </c>
      <c r="C147" s="19" t="str">
        <f t="shared" si="15"/>
        <v>49</v>
      </c>
      <c r="D147" s="36" t="str">
        <f t="shared" si="16"/>
        <v>497</v>
      </c>
      <c r="E147" s="37" t="s">
        <v>148</v>
      </c>
      <c r="F147" s="38">
        <v>0</v>
      </c>
      <c r="G147" s="38">
        <v>0</v>
      </c>
      <c r="H147" s="38">
        <v>0</v>
      </c>
      <c r="I147" s="38">
        <v>-15173.51</v>
      </c>
      <c r="J147" s="11" t="str">
        <f t="shared" si="12"/>
        <v xml:space="preserve"> </v>
      </c>
      <c r="K147" s="38">
        <v>0</v>
      </c>
      <c r="L147" s="38">
        <v>15173.51</v>
      </c>
      <c r="M147" s="38">
        <v>-15173.51</v>
      </c>
      <c r="N147" s="11">
        <f t="shared" si="4"/>
        <v>1</v>
      </c>
      <c r="O147" s="38">
        <v>0</v>
      </c>
      <c r="P147" s="12">
        <f t="shared" si="13"/>
        <v>-15173.51</v>
      </c>
    </row>
    <row r="148" spans="1:16" s="39" customFormat="1" x14ac:dyDescent="0.2">
      <c r="A148" s="35">
        <v>49752</v>
      </c>
      <c r="B148" s="19" t="str">
        <f t="shared" si="14"/>
        <v>4</v>
      </c>
      <c r="C148" s="19" t="str">
        <f t="shared" si="15"/>
        <v>49</v>
      </c>
      <c r="D148" s="36" t="str">
        <f t="shared" si="16"/>
        <v>497</v>
      </c>
      <c r="E148" s="37" t="s">
        <v>195</v>
      </c>
      <c r="F148" s="38">
        <v>0</v>
      </c>
      <c r="G148" s="38">
        <v>0</v>
      </c>
      <c r="H148" s="38">
        <v>0</v>
      </c>
      <c r="I148" s="38">
        <v>0</v>
      </c>
      <c r="J148" s="11" t="str">
        <f t="shared" si="12"/>
        <v xml:space="preserve"> </v>
      </c>
      <c r="K148" s="38">
        <v>0</v>
      </c>
      <c r="L148" s="38">
        <v>0</v>
      </c>
      <c r="M148" s="38">
        <v>0</v>
      </c>
      <c r="N148" s="11" t="str">
        <f t="shared" si="4"/>
        <v xml:space="preserve"> </v>
      </c>
      <c r="O148" s="38">
        <v>0</v>
      </c>
      <c r="P148" s="12">
        <f t="shared" si="13"/>
        <v>0</v>
      </c>
    </row>
    <row r="149" spans="1:16" s="39" customFormat="1" x14ac:dyDescent="0.2">
      <c r="A149" s="35">
        <v>52000</v>
      </c>
      <c r="B149" s="19" t="str">
        <f t="shared" si="9"/>
        <v>5</v>
      </c>
      <c r="C149" s="19" t="str">
        <f t="shared" si="10"/>
        <v>52</v>
      </c>
      <c r="D149" s="36" t="str">
        <f t="shared" si="11"/>
        <v>520</v>
      </c>
      <c r="E149" s="37" t="s">
        <v>149</v>
      </c>
      <c r="F149" s="38">
        <v>3000000</v>
      </c>
      <c r="G149" s="38">
        <v>0</v>
      </c>
      <c r="H149" s="38">
        <v>3000000</v>
      </c>
      <c r="I149" s="38">
        <v>849581.68</v>
      </c>
      <c r="J149" s="11">
        <f t="shared" si="12"/>
        <v>0.28319389333333334</v>
      </c>
      <c r="K149" s="38">
        <v>849581.68</v>
      </c>
      <c r="L149" s="38">
        <v>0</v>
      </c>
      <c r="M149" s="38">
        <v>849581.68</v>
      </c>
      <c r="N149" s="11">
        <f t="shared" si="4"/>
        <v>1</v>
      </c>
      <c r="O149" s="38">
        <v>0</v>
      </c>
      <c r="P149" s="12">
        <f t="shared" si="13"/>
        <v>-2150418.3199999998</v>
      </c>
    </row>
    <row r="150" spans="1:16" s="39" customFormat="1" x14ac:dyDescent="0.2">
      <c r="A150" s="35">
        <v>53400</v>
      </c>
      <c r="B150" s="19" t="str">
        <f t="shared" ref="B150:B158" si="17">LEFT(A150,1)</f>
        <v>5</v>
      </c>
      <c r="C150" s="19" t="str">
        <f t="shared" ref="C150:C158" si="18">LEFT(A150,2)</f>
        <v>53</v>
      </c>
      <c r="D150" s="36" t="str">
        <f t="shared" ref="D150:D158" si="19">LEFT(A150,3)</f>
        <v>534</v>
      </c>
      <c r="E150" s="37" t="s">
        <v>150</v>
      </c>
      <c r="F150" s="38">
        <v>610442</v>
      </c>
      <c r="G150" s="38">
        <v>0</v>
      </c>
      <c r="H150" s="38">
        <v>610442</v>
      </c>
      <c r="I150" s="38">
        <v>216256.78</v>
      </c>
      <c r="J150" s="11">
        <f t="shared" si="12"/>
        <v>0.3542626162682122</v>
      </c>
      <c r="K150" s="38">
        <v>108128.39</v>
      </c>
      <c r="L150" s="38">
        <v>0</v>
      </c>
      <c r="M150" s="38">
        <v>108128.39</v>
      </c>
      <c r="N150" s="11">
        <f t="shared" ref="N150" si="20">IF(I150=0," ",M150/I150)</f>
        <v>0.5</v>
      </c>
      <c r="O150" s="38">
        <v>108128.39</v>
      </c>
      <c r="P150" s="12">
        <f t="shared" si="13"/>
        <v>-394185.22</v>
      </c>
    </row>
    <row r="151" spans="1:16" s="39" customFormat="1" x14ac:dyDescent="0.2">
      <c r="A151" s="35">
        <v>53700</v>
      </c>
      <c r="B151" s="19" t="str">
        <f t="shared" si="17"/>
        <v>5</v>
      </c>
      <c r="C151" s="19" t="str">
        <f t="shared" si="18"/>
        <v>53</v>
      </c>
      <c r="D151" s="36" t="str">
        <f t="shared" si="19"/>
        <v>537</v>
      </c>
      <c r="E151" s="37" t="s">
        <v>151</v>
      </c>
      <c r="F151" s="38">
        <v>0</v>
      </c>
      <c r="G151" s="38">
        <v>0</v>
      </c>
      <c r="H151" s="38">
        <v>0</v>
      </c>
      <c r="I151" s="38">
        <v>4450</v>
      </c>
      <c r="J151" s="11" t="str">
        <f t="shared" si="12"/>
        <v xml:space="preserve"> </v>
      </c>
      <c r="K151" s="38">
        <v>4450</v>
      </c>
      <c r="L151" s="38">
        <v>0</v>
      </c>
      <c r="M151" s="38">
        <v>4450</v>
      </c>
      <c r="N151" s="11">
        <f t="shared" ref="N151:N158" si="21">IF(I151=0," ",M151/I151)</f>
        <v>1</v>
      </c>
      <c r="O151" s="38">
        <v>0</v>
      </c>
      <c r="P151" s="12">
        <f t="shared" si="13"/>
        <v>4450</v>
      </c>
    </row>
    <row r="152" spans="1:16" s="39" customFormat="1" x14ac:dyDescent="0.2">
      <c r="A152" s="35">
        <v>54100</v>
      </c>
      <c r="B152" s="19" t="str">
        <f t="shared" si="17"/>
        <v>5</v>
      </c>
      <c r="C152" s="19" t="str">
        <f t="shared" si="18"/>
        <v>54</v>
      </c>
      <c r="D152" s="36" t="str">
        <f t="shared" si="19"/>
        <v>541</v>
      </c>
      <c r="E152" s="37" t="s">
        <v>152</v>
      </c>
      <c r="F152" s="38">
        <v>25000</v>
      </c>
      <c r="G152" s="38">
        <v>0</v>
      </c>
      <c r="H152" s="38">
        <v>25000</v>
      </c>
      <c r="I152" s="38">
        <v>19842.68</v>
      </c>
      <c r="J152" s="11">
        <f t="shared" si="12"/>
        <v>0.79370720000000006</v>
      </c>
      <c r="K152" s="38">
        <v>19842.68</v>
      </c>
      <c r="L152" s="38">
        <v>0</v>
      </c>
      <c r="M152" s="38">
        <v>19842.68</v>
      </c>
      <c r="N152" s="11">
        <f t="shared" si="21"/>
        <v>1</v>
      </c>
      <c r="O152" s="38">
        <v>0</v>
      </c>
      <c r="P152" s="12">
        <f t="shared" si="13"/>
        <v>-5157.32</v>
      </c>
    </row>
    <row r="153" spans="1:16" s="39" customFormat="1" x14ac:dyDescent="0.2">
      <c r="A153" s="35">
        <v>54101</v>
      </c>
      <c r="B153" s="19" t="str">
        <f t="shared" si="17"/>
        <v>5</v>
      </c>
      <c r="C153" s="19" t="str">
        <f t="shared" si="18"/>
        <v>54</v>
      </c>
      <c r="D153" s="36" t="str">
        <f t="shared" si="19"/>
        <v>541</v>
      </c>
      <c r="E153" s="37" t="s">
        <v>153</v>
      </c>
      <c r="F153" s="38">
        <v>25000</v>
      </c>
      <c r="G153" s="38">
        <v>0</v>
      </c>
      <c r="H153" s="38">
        <v>25000</v>
      </c>
      <c r="I153" s="38">
        <v>8410</v>
      </c>
      <c r="J153" s="11">
        <f t="shared" si="12"/>
        <v>0.33639999999999998</v>
      </c>
      <c r="K153" s="38">
        <v>8410</v>
      </c>
      <c r="L153" s="38">
        <v>0</v>
      </c>
      <c r="M153" s="38">
        <v>8410</v>
      </c>
      <c r="N153" s="11">
        <f t="shared" si="21"/>
        <v>1</v>
      </c>
      <c r="O153" s="38">
        <v>0</v>
      </c>
      <c r="P153" s="12">
        <f t="shared" si="13"/>
        <v>-16590</v>
      </c>
    </row>
    <row r="154" spans="1:16" s="39" customFormat="1" x14ac:dyDescent="0.2">
      <c r="A154" s="35">
        <v>55000</v>
      </c>
      <c r="B154" s="19" t="str">
        <f t="shared" si="17"/>
        <v>5</v>
      </c>
      <c r="C154" s="19" t="str">
        <f t="shared" si="18"/>
        <v>55</v>
      </c>
      <c r="D154" s="36" t="str">
        <f t="shared" si="19"/>
        <v>550</v>
      </c>
      <c r="E154" s="37" t="s">
        <v>154</v>
      </c>
      <c r="F154" s="38">
        <v>1500000</v>
      </c>
      <c r="G154" s="38">
        <v>0</v>
      </c>
      <c r="H154" s="38">
        <v>1500000</v>
      </c>
      <c r="I154" s="38">
        <v>1367140.2</v>
      </c>
      <c r="J154" s="11">
        <f t="shared" si="12"/>
        <v>0.91142679999999998</v>
      </c>
      <c r="K154" s="38">
        <v>1106131.1399999999</v>
      </c>
      <c r="L154" s="38">
        <v>0</v>
      </c>
      <c r="M154" s="38">
        <v>1106131.1399999999</v>
      </c>
      <c r="N154" s="11">
        <f t="shared" si="21"/>
        <v>0.80908391107217825</v>
      </c>
      <c r="O154" s="38">
        <v>261009.06</v>
      </c>
      <c r="P154" s="12">
        <f t="shared" si="13"/>
        <v>-132859.80000000005</v>
      </c>
    </row>
    <row r="155" spans="1:16" s="39" customFormat="1" x14ac:dyDescent="0.2">
      <c r="A155" s="35">
        <v>55400</v>
      </c>
      <c r="B155" s="19" t="str">
        <f t="shared" si="17"/>
        <v>5</v>
      </c>
      <c r="C155" s="19" t="str">
        <f t="shared" si="18"/>
        <v>55</v>
      </c>
      <c r="D155" s="36" t="str">
        <f t="shared" si="19"/>
        <v>554</v>
      </c>
      <c r="E155" s="37" t="s">
        <v>155</v>
      </c>
      <c r="F155" s="38">
        <v>25000</v>
      </c>
      <c r="G155" s="38">
        <v>0</v>
      </c>
      <c r="H155" s="38">
        <v>25000</v>
      </c>
      <c r="I155" s="38">
        <v>4200</v>
      </c>
      <c r="J155" s="11">
        <f t="shared" si="12"/>
        <v>0.16800000000000001</v>
      </c>
      <c r="K155" s="38">
        <v>4200</v>
      </c>
      <c r="L155" s="38">
        <v>0</v>
      </c>
      <c r="M155" s="38">
        <v>4200</v>
      </c>
      <c r="N155" s="11">
        <f t="shared" si="21"/>
        <v>1</v>
      </c>
      <c r="O155" s="38">
        <v>0</v>
      </c>
      <c r="P155" s="12">
        <f t="shared" si="13"/>
        <v>-20800</v>
      </c>
    </row>
    <row r="156" spans="1:16" s="39" customFormat="1" x14ac:dyDescent="0.2">
      <c r="A156" s="35">
        <v>55900</v>
      </c>
      <c r="B156" s="19" t="str">
        <f t="shared" si="17"/>
        <v>5</v>
      </c>
      <c r="C156" s="19" t="str">
        <f t="shared" si="18"/>
        <v>55</v>
      </c>
      <c r="D156" s="36" t="str">
        <f t="shared" si="19"/>
        <v>559</v>
      </c>
      <c r="E156" s="37" t="s">
        <v>156</v>
      </c>
      <c r="F156" s="38">
        <v>0</v>
      </c>
      <c r="G156" s="38">
        <v>0</v>
      </c>
      <c r="H156" s="38">
        <v>0</v>
      </c>
      <c r="I156" s="38">
        <v>9083.1</v>
      </c>
      <c r="J156" s="11" t="str">
        <f t="shared" si="12"/>
        <v xml:space="preserve"> </v>
      </c>
      <c r="K156" s="38">
        <v>0</v>
      </c>
      <c r="L156" s="38">
        <v>0</v>
      </c>
      <c r="M156" s="38">
        <v>0</v>
      </c>
      <c r="N156" s="11">
        <f t="shared" si="21"/>
        <v>0</v>
      </c>
      <c r="O156" s="38">
        <v>9083.1</v>
      </c>
      <c r="P156" s="12">
        <f t="shared" si="13"/>
        <v>9083.1</v>
      </c>
    </row>
    <row r="157" spans="1:16" s="39" customFormat="1" x14ac:dyDescent="0.2">
      <c r="A157" s="35">
        <v>59901</v>
      </c>
      <c r="B157" s="19" t="str">
        <f t="shared" si="17"/>
        <v>5</v>
      </c>
      <c r="C157" s="19" t="str">
        <f t="shared" si="18"/>
        <v>59</v>
      </c>
      <c r="D157" s="36" t="str">
        <f t="shared" si="19"/>
        <v>599</v>
      </c>
      <c r="E157" s="37" t="s">
        <v>157</v>
      </c>
      <c r="F157" s="38">
        <v>280000</v>
      </c>
      <c r="G157" s="38">
        <v>0</v>
      </c>
      <c r="H157" s="38">
        <v>280000</v>
      </c>
      <c r="I157" s="38">
        <v>191854.5</v>
      </c>
      <c r="J157" s="11">
        <f t="shared" si="12"/>
        <v>0.68519464285714282</v>
      </c>
      <c r="K157" s="38">
        <v>53423.25</v>
      </c>
      <c r="L157" s="38">
        <v>0</v>
      </c>
      <c r="M157" s="38">
        <v>53423.25</v>
      </c>
      <c r="N157" s="11">
        <f t="shared" si="21"/>
        <v>0.2784571120302104</v>
      </c>
      <c r="O157" s="38">
        <v>138431.25</v>
      </c>
      <c r="P157" s="12">
        <f t="shared" si="13"/>
        <v>-88145.5</v>
      </c>
    </row>
    <row r="158" spans="1:16" s="39" customFormat="1" x14ac:dyDescent="0.2">
      <c r="A158" s="35">
        <v>59902</v>
      </c>
      <c r="B158" s="19" t="str">
        <f t="shared" si="17"/>
        <v>5</v>
      </c>
      <c r="C158" s="19" t="str">
        <f t="shared" si="18"/>
        <v>59</v>
      </c>
      <c r="D158" s="36" t="str">
        <f t="shared" si="19"/>
        <v>599</v>
      </c>
      <c r="E158" s="37" t="s">
        <v>158</v>
      </c>
      <c r="F158" s="38">
        <v>5000</v>
      </c>
      <c r="G158" s="38">
        <v>0</v>
      </c>
      <c r="H158" s="38">
        <v>5000</v>
      </c>
      <c r="I158" s="38">
        <v>0</v>
      </c>
      <c r="J158" s="11">
        <f t="shared" si="12"/>
        <v>0</v>
      </c>
      <c r="K158" s="38">
        <v>0</v>
      </c>
      <c r="L158" s="38">
        <v>0</v>
      </c>
      <c r="M158" s="38">
        <v>0</v>
      </c>
      <c r="N158" s="11" t="str">
        <f t="shared" si="21"/>
        <v xml:space="preserve"> </v>
      </c>
      <c r="O158" s="38">
        <v>0</v>
      </c>
      <c r="P158" s="12">
        <f t="shared" si="13"/>
        <v>-5000</v>
      </c>
    </row>
    <row r="159" spans="1:16" s="39" customFormat="1" x14ac:dyDescent="0.2">
      <c r="A159" s="40"/>
      <c r="B159" s="20"/>
      <c r="C159" s="20"/>
      <c r="D159" s="20"/>
      <c r="E159" s="13" t="s">
        <v>19</v>
      </c>
      <c r="F159" s="14">
        <f>SUM(F6:F158)</f>
        <v>332679153</v>
      </c>
      <c r="G159" s="14">
        <f>SUM(G6:G158)</f>
        <v>2332502.2799999993</v>
      </c>
      <c r="H159" s="14">
        <f>SUM(H6:H158)</f>
        <v>335011655.27999997</v>
      </c>
      <c r="I159" s="14">
        <f>SUM(I6:I158)</f>
        <v>226073137.53999993</v>
      </c>
      <c r="J159" s="15">
        <f>I159/H159</f>
        <v>0.67482170837026512</v>
      </c>
      <c r="K159" s="14">
        <f>SUM(K6:K158)</f>
        <v>195210133.03999993</v>
      </c>
      <c r="L159" s="14">
        <f>SUM(L6:L158)</f>
        <v>3431587.0900000008</v>
      </c>
      <c r="M159" s="14">
        <f>SUM(M6:M158)</f>
        <v>191778545.94999993</v>
      </c>
      <c r="N159" s="16">
        <f t="shared" ref="N159" si="22">IF(I159=0," ",M159/I159)</f>
        <v>0.84830311127109415</v>
      </c>
      <c r="O159" s="14">
        <f>SUM(O6:O158)</f>
        <v>34294591.589999989</v>
      </c>
      <c r="P159" s="14">
        <f>SUM(P6:P158)</f>
        <v>-108938517.73999998</v>
      </c>
    </row>
    <row r="160" spans="1:16" s="39" customFormat="1" x14ac:dyDescent="0.2">
      <c r="A160" s="40"/>
      <c r="B160" s="20"/>
      <c r="C160" s="20"/>
      <c r="D160" s="20"/>
      <c r="E160" s="41"/>
      <c r="F160" s="42"/>
      <c r="G160" s="42"/>
      <c r="H160" s="42"/>
      <c r="I160" s="42"/>
      <c r="J160" s="6"/>
      <c r="K160" s="42"/>
      <c r="L160" s="42"/>
      <c r="M160" s="42"/>
      <c r="N160" s="6"/>
      <c r="O160" s="42"/>
      <c r="P160" s="7"/>
    </row>
    <row r="161" spans="1:16" s="39" customFormat="1" x14ac:dyDescent="0.2">
      <c r="A161" s="35">
        <v>60301</v>
      </c>
      <c r="B161" s="19" t="str">
        <f t="shared" ref="B161:B187" si="23">LEFT(A161,1)</f>
        <v>6</v>
      </c>
      <c r="C161" s="19" t="str">
        <f t="shared" ref="C161:C187" si="24">LEFT(A161,2)</f>
        <v>60</v>
      </c>
      <c r="D161" s="36" t="str">
        <f t="shared" ref="D161" si="25">LEFT(A161,3)</f>
        <v>603</v>
      </c>
      <c r="E161" s="37" t="s">
        <v>159</v>
      </c>
      <c r="F161" s="38">
        <v>12774840</v>
      </c>
      <c r="G161" s="38">
        <v>0</v>
      </c>
      <c r="H161" s="38">
        <v>12774840</v>
      </c>
      <c r="I161" s="38">
        <v>10349.469999999999</v>
      </c>
      <c r="J161" s="11">
        <f t="shared" ref="J161:J184" si="26">IF(H161=0," ",I161/H161)</f>
        <v>8.1014478459221406E-4</v>
      </c>
      <c r="K161" s="38">
        <v>10349.469999999999</v>
      </c>
      <c r="L161" s="38">
        <v>0</v>
      </c>
      <c r="M161" s="38">
        <v>10349.469999999999</v>
      </c>
      <c r="N161" s="11">
        <f t="shared" ref="N161:N195" si="27">IF(I161=0," ",M161/I161)</f>
        <v>1</v>
      </c>
      <c r="O161" s="38">
        <v>0</v>
      </c>
      <c r="P161" s="12">
        <f t="shared" ref="P161:P194" si="28">I161-H161</f>
        <v>-12764490.529999999</v>
      </c>
    </row>
    <row r="162" spans="1:16" s="39" customFormat="1" x14ac:dyDescent="0.2">
      <c r="A162" s="35">
        <v>72001</v>
      </c>
      <c r="B162" s="19" t="str">
        <f t="shared" ref="B162:B165" si="29">LEFT(A162,1)</f>
        <v>7</v>
      </c>
      <c r="C162" s="19" t="str">
        <f t="shared" ref="C162:C165" si="30">LEFT(A162,2)</f>
        <v>72</v>
      </c>
      <c r="D162" s="36" t="str">
        <f t="shared" ref="D162:D165" si="31">LEFT(A162,3)</f>
        <v>720</v>
      </c>
      <c r="E162" s="37" t="s">
        <v>160</v>
      </c>
      <c r="F162" s="38">
        <v>0</v>
      </c>
      <c r="G162" s="38">
        <v>0</v>
      </c>
      <c r="H162" s="38">
        <v>0</v>
      </c>
      <c r="I162" s="38">
        <v>-555409.29</v>
      </c>
      <c r="J162" s="11" t="str">
        <f t="shared" si="26"/>
        <v xml:space="preserve"> </v>
      </c>
      <c r="K162" s="38">
        <v>0</v>
      </c>
      <c r="L162" s="38">
        <v>555409.29</v>
      </c>
      <c r="M162" s="38">
        <v>-555409.29</v>
      </c>
      <c r="N162" s="11">
        <f t="shared" si="27"/>
        <v>1</v>
      </c>
      <c r="O162" s="38">
        <v>0</v>
      </c>
      <c r="P162" s="12">
        <f t="shared" si="28"/>
        <v>-555409.29</v>
      </c>
    </row>
    <row r="163" spans="1:16" s="39" customFormat="1" x14ac:dyDescent="0.2">
      <c r="A163" s="35">
        <v>72002</v>
      </c>
      <c r="B163" s="19" t="str">
        <f t="shared" si="29"/>
        <v>7</v>
      </c>
      <c r="C163" s="19" t="str">
        <f t="shared" si="30"/>
        <v>72</v>
      </c>
      <c r="D163" s="36" t="str">
        <f t="shared" si="31"/>
        <v>720</v>
      </c>
      <c r="E163" s="37" t="s">
        <v>161</v>
      </c>
      <c r="F163" s="38">
        <v>0</v>
      </c>
      <c r="G163" s="38">
        <v>518846</v>
      </c>
      <c r="H163" s="38">
        <v>518846</v>
      </c>
      <c r="I163" s="38">
        <v>518846</v>
      </c>
      <c r="J163" s="11">
        <f t="shared" si="26"/>
        <v>1</v>
      </c>
      <c r="K163" s="38">
        <v>518846</v>
      </c>
      <c r="L163" s="38">
        <v>0</v>
      </c>
      <c r="M163" s="38">
        <v>518846</v>
      </c>
      <c r="N163" s="11">
        <f t="shared" si="27"/>
        <v>1</v>
      </c>
      <c r="O163" s="38">
        <v>0</v>
      </c>
      <c r="P163" s="12">
        <f t="shared" si="28"/>
        <v>0</v>
      </c>
    </row>
    <row r="164" spans="1:16" s="39" customFormat="1" x14ac:dyDescent="0.2">
      <c r="A164" s="35">
        <v>72003</v>
      </c>
      <c r="B164" s="19" t="str">
        <f t="shared" si="29"/>
        <v>7</v>
      </c>
      <c r="C164" s="19" t="str">
        <f t="shared" si="30"/>
        <v>72</v>
      </c>
      <c r="D164" s="36" t="str">
        <f t="shared" si="31"/>
        <v>720</v>
      </c>
      <c r="E164" s="37" t="s">
        <v>162</v>
      </c>
      <c r="F164" s="38">
        <v>5580431</v>
      </c>
      <c r="G164" s="38">
        <v>199831.5</v>
      </c>
      <c r="H164" s="38">
        <v>5780262.5</v>
      </c>
      <c r="I164" s="38">
        <v>8594421.0399999991</v>
      </c>
      <c r="J164" s="11">
        <f t="shared" si="26"/>
        <v>1.486856529439623</v>
      </c>
      <c r="K164" s="38">
        <v>8594421.0399999991</v>
      </c>
      <c r="L164" s="38">
        <v>0</v>
      </c>
      <c r="M164" s="38">
        <v>8594421.0399999991</v>
      </c>
      <c r="N164" s="11">
        <f t="shared" si="27"/>
        <v>1</v>
      </c>
      <c r="O164" s="38">
        <v>0</v>
      </c>
      <c r="P164" s="12">
        <f t="shared" si="28"/>
        <v>2814158.5399999991</v>
      </c>
    </row>
    <row r="165" spans="1:16" s="39" customFormat="1" x14ac:dyDescent="0.2">
      <c r="A165" s="35">
        <v>72005</v>
      </c>
      <c r="B165" s="19" t="str">
        <f t="shared" si="29"/>
        <v>7</v>
      </c>
      <c r="C165" s="19" t="str">
        <f t="shared" si="30"/>
        <v>72</v>
      </c>
      <c r="D165" s="36" t="str">
        <f t="shared" si="31"/>
        <v>720</v>
      </c>
      <c r="E165" s="37" t="s">
        <v>196</v>
      </c>
      <c r="F165" s="38">
        <v>0</v>
      </c>
      <c r="G165" s="38">
        <v>0</v>
      </c>
      <c r="H165" s="38">
        <v>0</v>
      </c>
      <c r="I165" s="38">
        <v>0</v>
      </c>
      <c r="J165" s="11" t="str">
        <f t="shared" si="26"/>
        <v xml:space="preserve"> </v>
      </c>
      <c r="K165" s="38">
        <v>0</v>
      </c>
      <c r="L165" s="38">
        <v>0</v>
      </c>
      <c r="M165" s="38">
        <v>0</v>
      </c>
      <c r="N165" s="11" t="str">
        <f t="shared" si="27"/>
        <v xml:space="preserve"> </v>
      </c>
      <c r="O165" s="38">
        <v>0</v>
      </c>
      <c r="P165" s="12">
        <f t="shared" si="28"/>
        <v>0</v>
      </c>
    </row>
    <row r="166" spans="1:16" s="39" customFormat="1" x14ac:dyDescent="0.2">
      <c r="A166" s="35">
        <v>72007</v>
      </c>
      <c r="B166" s="19" t="str">
        <f t="shared" ref="B166:B184" si="32">LEFT(A166,1)</f>
        <v>7</v>
      </c>
      <c r="C166" s="19" t="str">
        <f t="shared" ref="C166:C184" si="33">LEFT(A166,2)</f>
        <v>72</v>
      </c>
      <c r="D166" s="36" t="str">
        <f t="shared" ref="D166:D184" si="34">LEFT(A166,3)</f>
        <v>720</v>
      </c>
      <c r="E166" s="37" t="s">
        <v>197</v>
      </c>
      <c r="F166" s="38">
        <v>0</v>
      </c>
      <c r="G166" s="38">
        <v>0</v>
      </c>
      <c r="H166" s="38">
        <v>0</v>
      </c>
      <c r="I166" s="38">
        <v>0</v>
      </c>
      <c r="J166" s="11" t="str">
        <f t="shared" si="26"/>
        <v xml:space="preserve"> </v>
      </c>
      <c r="K166" s="38">
        <v>0</v>
      </c>
      <c r="L166" s="38">
        <v>0</v>
      </c>
      <c r="M166" s="38">
        <v>0</v>
      </c>
      <c r="N166" s="11" t="str">
        <f t="shared" si="27"/>
        <v xml:space="preserve"> </v>
      </c>
      <c r="O166" s="38">
        <v>0</v>
      </c>
      <c r="P166" s="12">
        <f t="shared" si="28"/>
        <v>0</v>
      </c>
    </row>
    <row r="167" spans="1:16" s="39" customFormat="1" x14ac:dyDescent="0.2">
      <c r="A167" s="35">
        <v>72008</v>
      </c>
      <c r="B167" s="19" t="str">
        <f t="shared" si="32"/>
        <v>7</v>
      </c>
      <c r="C167" s="19" t="str">
        <f t="shared" si="33"/>
        <v>72</v>
      </c>
      <c r="D167" s="36" t="str">
        <f t="shared" si="34"/>
        <v>720</v>
      </c>
      <c r="E167" s="37" t="s">
        <v>163</v>
      </c>
      <c r="F167" s="38">
        <v>0</v>
      </c>
      <c r="G167" s="38">
        <v>0</v>
      </c>
      <c r="H167" s="38">
        <v>0</v>
      </c>
      <c r="I167" s="38">
        <v>0</v>
      </c>
      <c r="J167" s="11" t="str">
        <f t="shared" si="26"/>
        <v xml:space="preserve"> </v>
      </c>
      <c r="K167" s="38">
        <v>0</v>
      </c>
      <c r="L167" s="38">
        <v>0</v>
      </c>
      <c r="M167" s="38">
        <v>0</v>
      </c>
      <c r="N167" s="11" t="str">
        <f t="shared" si="27"/>
        <v xml:space="preserve"> </v>
      </c>
      <c r="O167" s="38">
        <v>0</v>
      </c>
      <c r="P167" s="12">
        <f t="shared" si="28"/>
        <v>0</v>
      </c>
    </row>
    <row r="168" spans="1:16" s="39" customFormat="1" x14ac:dyDescent="0.2">
      <c r="A168" s="35">
        <v>72009</v>
      </c>
      <c r="B168" s="19" t="str">
        <f t="shared" si="32"/>
        <v>7</v>
      </c>
      <c r="C168" s="19" t="str">
        <f t="shared" si="33"/>
        <v>72</v>
      </c>
      <c r="D168" s="36" t="str">
        <f t="shared" si="34"/>
        <v>720</v>
      </c>
      <c r="E168" s="37" t="s">
        <v>198</v>
      </c>
      <c r="F168" s="38">
        <v>0</v>
      </c>
      <c r="G168" s="38">
        <v>0</v>
      </c>
      <c r="H168" s="38">
        <v>0</v>
      </c>
      <c r="I168" s="38">
        <v>0</v>
      </c>
      <c r="J168" s="11" t="str">
        <f t="shared" si="26"/>
        <v xml:space="preserve"> </v>
      </c>
      <c r="K168" s="38">
        <v>0</v>
      </c>
      <c r="L168" s="38">
        <v>0</v>
      </c>
      <c r="M168" s="38">
        <v>0</v>
      </c>
      <c r="N168" s="11" t="str">
        <f t="shared" si="27"/>
        <v xml:space="preserve"> </v>
      </c>
      <c r="O168" s="38">
        <v>0</v>
      </c>
      <c r="P168" s="12">
        <f t="shared" si="28"/>
        <v>0</v>
      </c>
    </row>
    <row r="169" spans="1:16" s="39" customFormat="1" x14ac:dyDescent="0.2">
      <c r="A169" s="35">
        <v>72010</v>
      </c>
      <c r="B169" s="19" t="str">
        <f t="shared" si="32"/>
        <v>7</v>
      </c>
      <c r="C169" s="19" t="str">
        <f t="shared" si="33"/>
        <v>72</v>
      </c>
      <c r="D169" s="36" t="str">
        <f t="shared" si="34"/>
        <v>720</v>
      </c>
      <c r="E169" s="37" t="s">
        <v>164</v>
      </c>
      <c r="F169" s="38">
        <v>3153807</v>
      </c>
      <c r="G169" s="38">
        <v>0</v>
      </c>
      <c r="H169" s="38">
        <v>3153807</v>
      </c>
      <c r="I169" s="38">
        <v>165012.65</v>
      </c>
      <c r="J169" s="11">
        <f t="shared" si="26"/>
        <v>5.2321733701523265E-2</v>
      </c>
      <c r="K169" s="38">
        <v>165012.65</v>
      </c>
      <c r="L169" s="38">
        <v>0</v>
      </c>
      <c r="M169" s="38">
        <v>165012.65</v>
      </c>
      <c r="N169" s="11">
        <f t="shared" si="27"/>
        <v>1</v>
      </c>
      <c r="O169" s="38">
        <v>0</v>
      </c>
      <c r="P169" s="12">
        <f t="shared" si="28"/>
        <v>-2988794.35</v>
      </c>
    </row>
    <row r="170" spans="1:16" s="39" customFormat="1" x14ac:dyDescent="0.2">
      <c r="A170" s="35">
        <v>75080</v>
      </c>
      <c r="B170" s="19" t="str">
        <f t="shared" si="32"/>
        <v>7</v>
      </c>
      <c r="C170" s="19" t="str">
        <f t="shared" si="33"/>
        <v>75</v>
      </c>
      <c r="D170" s="36" t="str">
        <f t="shared" si="34"/>
        <v>750</v>
      </c>
      <c r="E170" s="37" t="s">
        <v>165</v>
      </c>
      <c r="F170" s="38">
        <v>0</v>
      </c>
      <c r="G170" s="38">
        <v>0</v>
      </c>
      <c r="H170" s="38">
        <v>0</v>
      </c>
      <c r="I170" s="38">
        <v>0</v>
      </c>
      <c r="J170" s="11" t="str">
        <f t="shared" si="26"/>
        <v xml:space="preserve"> </v>
      </c>
      <c r="K170" s="38">
        <v>0</v>
      </c>
      <c r="L170" s="38">
        <v>0</v>
      </c>
      <c r="M170" s="38">
        <v>0</v>
      </c>
      <c r="N170" s="11" t="str">
        <f t="shared" si="27"/>
        <v xml:space="preserve"> </v>
      </c>
      <c r="O170" s="38">
        <v>0</v>
      </c>
      <c r="P170" s="12">
        <f t="shared" si="28"/>
        <v>0</v>
      </c>
    </row>
    <row r="171" spans="1:16" s="39" customFormat="1" x14ac:dyDescent="0.2">
      <c r="A171" s="35">
        <v>75081</v>
      </c>
      <c r="B171" s="19" t="str">
        <f t="shared" si="32"/>
        <v>7</v>
      </c>
      <c r="C171" s="19" t="str">
        <f t="shared" si="33"/>
        <v>75</v>
      </c>
      <c r="D171" s="36" t="str">
        <f t="shared" si="34"/>
        <v>750</v>
      </c>
      <c r="E171" s="37" t="s">
        <v>166</v>
      </c>
      <c r="F171" s="38">
        <v>0</v>
      </c>
      <c r="G171" s="38">
        <v>993880</v>
      </c>
      <c r="H171" s="38">
        <v>993880</v>
      </c>
      <c r="I171" s="38">
        <v>993880</v>
      </c>
      <c r="J171" s="11">
        <f t="shared" si="26"/>
        <v>1</v>
      </c>
      <c r="K171" s="38">
        <v>993880</v>
      </c>
      <c r="L171" s="38">
        <v>0</v>
      </c>
      <c r="M171" s="38">
        <v>993880</v>
      </c>
      <c r="N171" s="11">
        <f t="shared" si="27"/>
        <v>1</v>
      </c>
      <c r="O171" s="38">
        <v>0</v>
      </c>
      <c r="P171" s="12">
        <f t="shared" si="28"/>
        <v>0</v>
      </c>
    </row>
    <row r="172" spans="1:16" s="39" customFormat="1" x14ac:dyDescent="0.2">
      <c r="A172" s="35">
        <v>75082</v>
      </c>
      <c r="B172" s="19" t="str">
        <f t="shared" si="32"/>
        <v>7</v>
      </c>
      <c r="C172" s="19" t="str">
        <f t="shared" si="33"/>
        <v>75</v>
      </c>
      <c r="D172" s="36" t="str">
        <f t="shared" si="34"/>
        <v>750</v>
      </c>
      <c r="E172" s="37" t="s">
        <v>167</v>
      </c>
      <c r="F172" s="38">
        <v>756109</v>
      </c>
      <c r="G172" s="38">
        <v>0</v>
      </c>
      <c r="H172" s="38">
        <v>756109</v>
      </c>
      <c r="I172" s="38">
        <v>0</v>
      </c>
      <c r="J172" s="11">
        <f t="shared" si="26"/>
        <v>0</v>
      </c>
      <c r="K172" s="38">
        <v>0</v>
      </c>
      <c r="L172" s="38">
        <v>0</v>
      </c>
      <c r="M172" s="38">
        <v>0</v>
      </c>
      <c r="N172" s="11" t="str">
        <f t="shared" si="27"/>
        <v xml:space="preserve"> </v>
      </c>
      <c r="O172" s="38">
        <v>0</v>
      </c>
      <c r="P172" s="12">
        <f t="shared" si="28"/>
        <v>-756109</v>
      </c>
    </row>
    <row r="173" spans="1:16" s="39" customFormat="1" x14ac:dyDescent="0.2">
      <c r="A173" s="35">
        <v>75084</v>
      </c>
      <c r="B173" s="19" t="str">
        <f t="shared" si="32"/>
        <v>7</v>
      </c>
      <c r="C173" s="19" t="str">
        <f t="shared" si="33"/>
        <v>75</v>
      </c>
      <c r="D173" s="36" t="str">
        <f t="shared" si="34"/>
        <v>750</v>
      </c>
      <c r="E173" s="37" t="s">
        <v>168</v>
      </c>
      <c r="F173" s="38">
        <v>905000</v>
      </c>
      <c r="G173" s="38">
        <v>0</v>
      </c>
      <c r="H173" s="38">
        <v>905000</v>
      </c>
      <c r="I173" s="38">
        <v>931232.55</v>
      </c>
      <c r="J173" s="11">
        <f t="shared" si="26"/>
        <v>1.0289862430939227</v>
      </c>
      <c r="K173" s="38">
        <v>931232.55</v>
      </c>
      <c r="L173" s="38">
        <v>0</v>
      </c>
      <c r="M173" s="38">
        <v>931232.55</v>
      </c>
      <c r="N173" s="11">
        <f t="shared" si="27"/>
        <v>1</v>
      </c>
      <c r="O173" s="38">
        <v>0</v>
      </c>
      <c r="P173" s="12">
        <f t="shared" si="28"/>
        <v>26232.550000000047</v>
      </c>
    </row>
    <row r="174" spans="1:16" s="39" customFormat="1" x14ac:dyDescent="0.2">
      <c r="A174" s="35">
        <v>75085</v>
      </c>
      <c r="B174" s="19" t="str">
        <f t="shared" si="32"/>
        <v>7</v>
      </c>
      <c r="C174" s="19" t="str">
        <f t="shared" si="33"/>
        <v>75</v>
      </c>
      <c r="D174" s="36" t="str">
        <f t="shared" si="34"/>
        <v>750</v>
      </c>
      <c r="E174" s="37" t="s">
        <v>199</v>
      </c>
      <c r="F174" s="38">
        <v>0</v>
      </c>
      <c r="G174" s="38">
        <v>0</v>
      </c>
      <c r="H174" s="38">
        <v>0</v>
      </c>
      <c r="I174" s="38">
        <v>0</v>
      </c>
      <c r="J174" s="11" t="str">
        <f t="shared" si="26"/>
        <v xml:space="preserve"> </v>
      </c>
      <c r="K174" s="38">
        <v>0</v>
      </c>
      <c r="L174" s="38">
        <v>0</v>
      </c>
      <c r="M174" s="38">
        <v>0</v>
      </c>
      <c r="N174" s="11" t="str">
        <f t="shared" si="27"/>
        <v xml:space="preserve"> </v>
      </c>
      <c r="O174" s="38">
        <v>0</v>
      </c>
      <c r="P174" s="12">
        <f t="shared" si="28"/>
        <v>0</v>
      </c>
    </row>
    <row r="175" spans="1:16" s="39" customFormat="1" x14ac:dyDescent="0.2">
      <c r="A175" s="35">
        <v>75086</v>
      </c>
      <c r="B175" s="19" t="str">
        <f t="shared" si="32"/>
        <v>7</v>
      </c>
      <c r="C175" s="19" t="str">
        <f t="shared" si="33"/>
        <v>75</v>
      </c>
      <c r="D175" s="36" t="str">
        <f t="shared" si="34"/>
        <v>750</v>
      </c>
      <c r="E175" s="37" t="s">
        <v>169</v>
      </c>
      <c r="F175" s="38">
        <v>0</v>
      </c>
      <c r="G175" s="38">
        <v>0</v>
      </c>
      <c r="H175" s="38">
        <v>0</v>
      </c>
      <c r="I175" s="38">
        <v>717200.15</v>
      </c>
      <c r="J175" s="11" t="str">
        <f t="shared" si="26"/>
        <v xml:space="preserve"> </v>
      </c>
      <c r="K175" s="38">
        <v>717200.15</v>
      </c>
      <c r="L175" s="38">
        <v>0</v>
      </c>
      <c r="M175" s="38">
        <v>717200.15</v>
      </c>
      <c r="N175" s="11">
        <f t="shared" si="27"/>
        <v>1</v>
      </c>
      <c r="O175" s="38">
        <v>0</v>
      </c>
      <c r="P175" s="12">
        <f t="shared" si="28"/>
        <v>717200.15</v>
      </c>
    </row>
    <row r="176" spans="1:16" s="39" customFormat="1" x14ac:dyDescent="0.2">
      <c r="A176" s="35">
        <v>75087</v>
      </c>
      <c r="B176" s="19" t="str">
        <f t="shared" si="32"/>
        <v>7</v>
      </c>
      <c r="C176" s="19" t="str">
        <f t="shared" si="33"/>
        <v>75</v>
      </c>
      <c r="D176" s="36" t="str">
        <f t="shared" si="34"/>
        <v>750</v>
      </c>
      <c r="E176" s="37" t="s">
        <v>170</v>
      </c>
      <c r="F176" s="38">
        <v>1500000</v>
      </c>
      <c r="G176" s="38">
        <v>0</v>
      </c>
      <c r="H176" s="38">
        <v>1500000</v>
      </c>
      <c r="I176" s="38">
        <v>1500000</v>
      </c>
      <c r="J176" s="11">
        <f t="shared" si="26"/>
        <v>1</v>
      </c>
      <c r="K176" s="38">
        <v>1500000</v>
      </c>
      <c r="L176" s="38">
        <v>0</v>
      </c>
      <c r="M176" s="38">
        <v>1500000</v>
      </c>
      <c r="N176" s="11">
        <f t="shared" si="27"/>
        <v>1</v>
      </c>
      <c r="O176" s="38">
        <v>0</v>
      </c>
      <c r="P176" s="12">
        <f t="shared" si="28"/>
        <v>0</v>
      </c>
    </row>
    <row r="177" spans="1:16" s="39" customFormat="1" x14ac:dyDescent="0.2">
      <c r="A177" s="35">
        <v>75088</v>
      </c>
      <c r="B177" s="19" t="str">
        <f t="shared" si="32"/>
        <v>7</v>
      </c>
      <c r="C177" s="19" t="str">
        <f t="shared" si="33"/>
        <v>75</v>
      </c>
      <c r="D177" s="36" t="str">
        <f t="shared" si="34"/>
        <v>750</v>
      </c>
      <c r="E177" s="37" t="s">
        <v>171</v>
      </c>
      <c r="F177" s="38">
        <v>0</v>
      </c>
      <c r="G177" s="38">
        <v>59829.55</v>
      </c>
      <c r="H177" s="38">
        <v>59829.55</v>
      </c>
      <c r="I177" s="38">
        <v>0</v>
      </c>
      <c r="J177" s="11">
        <f t="shared" si="26"/>
        <v>0</v>
      </c>
      <c r="K177" s="38">
        <v>0</v>
      </c>
      <c r="L177" s="38">
        <v>0</v>
      </c>
      <c r="M177" s="38">
        <v>0</v>
      </c>
      <c r="N177" s="11" t="str">
        <f t="shared" si="27"/>
        <v xml:space="preserve"> </v>
      </c>
      <c r="O177" s="38">
        <v>0</v>
      </c>
      <c r="P177" s="12">
        <f t="shared" si="28"/>
        <v>-59829.55</v>
      </c>
    </row>
    <row r="178" spans="1:16" s="39" customFormat="1" x14ac:dyDescent="0.2">
      <c r="A178" s="35">
        <v>75089</v>
      </c>
      <c r="B178" s="19" t="str">
        <f t="shared" si="32"/>
        <v>7</v>
      </c>
      <c r="C178" s="19" t="str">
        <f t="shared" si="33"/>
        <v>75</v>
      </c>
      <c r="D178" s="36" t="str">
        <f t="shared" si="34"/>
        <v>750</v>
      </c>
      <c r="E178" s="37" t="s">
        <v>172</v>
      </c>
      <c r="F178" s="38">
        <v>931233</v>
      </c>
      <c r="G178" s="38">
        <v>0</v>
      </c>
      <c r="H178" s="38">
        <v>931233</v>
      </c>
      <c r="I178" s="38">
        <v>917716.88</v>
      </c>
      <c r="J178" s="11">
        <f t="shared" si="26"/>
        <v>0.98548578068002313</v>
      </c>
      <c r="K178" s="38">
        <v>917716.88</v>
      </c>
      <c r="L178" s="38">
        <v>0</v>
      </c>
      <c r="M178" s="38">
        <v>917716.88</v>
      </c>
      <c r="N178" s="11">
        <f t="shared" si="27"/>
        <v>1</v>
      </c>
      <c r="O178" s="38">
        <v>0</v>
      </c>
      <c r="P178" s="12">
        <f t="shared" si="28"/>
        <v>-13516.119999999995</v>
      </c>
    </row>
    <row r="179" spans="1:16" s="39" customFormat="1" x14ac:dyDescent="0.2">
      <c r="A179" s="35">
        <v>76601</v>
      </c>
      <c r="B179" s="19" t="str">
        <f t="shared" si="32"/>
        <v>7</v>
      </c>
      <c r="C179" s="19" t="str">
        <f t="shared" si="33"/>
        <v>76</v>
      </c>
      <c r="D179" s="36" t="str">
        <f t="shared" si="34"/>
        <v>766</v>
      </c>
      <c r="E179" s="37" t="s">
        <v>190</v>
      </c>
      <c r="F179" s="38">
        <v>0</v>
      </c>
      <c r="G179" s="38">
        <v>0</v>
      </c>
      <c r="H179" s="38">
        <v>0</v>
      </c>
      <c r="I179" s="38">
        <v>0</v>
      </c>
      <c r="J179" s="11" t="str">
        <f t="shared" si="26"/>
        <v xml:space="preserve"> </v>
      </c>
      <c r="K179" s="38">
        <v>0</v>
      </c>
      <c r="L179" s="38">
        <v>0</v>
      </c>
      <c r="M179" s="38">
        <v>0</v>
      </c>
      <c r="N179" s="11" t="str">
        <f t="shared" si="27"/>
        <v xml:space="preserve"> </v>
      </c>
      <c r="O179" s="38">
        <v>0</v>
      </c>
      <c r="P179" s="12">
        <f t="shared" si="28"/>
        <v>0</v>
      </c>
    </row>
    <row r="180" spans="1:16" s="39" customFormat="1" x14ac:dyDescent="0.2">
      <c r="A180" s="35">
        <v>77000</v>
      </c>
      <c r="B180" s="19" t="str">
        <f t="shared" si="32"/>
        <v>7</v>
      </c>
      <c r="C180" s="19" t="str">
        <f t="shared" si="33"/>
        <v>77</v>
      </c>
      <c r="D180" s="36" t="str">
        <f t="shared" si="34"/>
        <v>770</v>
      </c>
      <c r="E180" s="37" t="s">
        <v>173</v>
      </c>
      <c r="F180" s="38">
        <v>40000</v>
      </c>
      <c r="G180" s="38">
        <v>0</v>
      </c>
      <c r="H180" s="38">
        <v>40000</v>
      </c>
      <c r="I180" s="38">
        <v>0</v>
      </c>
      <c r="J180" s="11">
        <f t="shared" si="26"/>
        <v>0</v>
      </c>
      <c r="K180" s="38">
        <v>0</v>
      </c>
      <c r="L180" s="38">
        <v>0</v>
      </c>
      <c r="M180" s="38">
        <v>0</v>
      </c>
      <c r="N180" s="11" t="str">
        <f t="shared" si="27"/>
        <v xml:space="preserve"> </v>
      </c>
      <c r="O180" s="38">
        <v>0</v>
      </c>
      <c r="P180" s="12">
        <f t="shared" si="28"/>
        <v>-40000</v>
      </c>
    </row>
    <row r="181" spans="1:16" s="39" customFormat="1" x14ac:dyDescent="0.2">
      <c r="A181" s="35">
        <v>77001</v>
      </c>
      <c r="B181" s="19" t="str">
        <f t="shared" si="32"/>
        <v>7</v>
      </c>
      <c r="C181" s="19" t="str">
        <f t="shared" si="33"/>
        <v>77</v>
      </c>
      <c r="D181" s="36" t="str">
        <f t="shared" si="34"/>
        <v>770</v>
      </c>
      <c r="E181" s="37" t="s">
        <v>174</v>
      </c>
      <c r="F181" s="38">
        <v>0</v>
      </c>
      <c r="G181" s="38">
        <v>7619.4</v>
      </c>
      <c r="H181" s="38">
        <v>7619.4</v>
      </c>
      <c r="I181" s="38">
        <v>7772.34</v>
      </c>
      <c r="J181" s="11">
        <f t="shared" si="26"/>
        <v>1.0200724466493425</v>
      </c>
      <c r="K181" s="38">
        <v>7772.34</v>
      </c>
      <c r="L181" s="38">
        <v>0</v>
      </c>
      <c r="M181" s="38">
        <v>7772.34</v>
      </c>
      <c r="N181" s="11">
        <f t="shared" si="27"/>
        <v>1</v>
      </c>
      <c r="O181" s="38">
        <v>0</v>
      </c>
      <c r="P181" s="12">
        <f t="shared" si="28"/>
        <v>152.94000000000051</v>
      </c>
    </row>
    <row r="182" spans="1:16" s="39" customFormat="1" x14ac:dyDescent="0.2">
      <c r="A182" s="35">
        <v>79751</v>
      </c>
      <c r="B182" s="19" t="str">
        <f t="shared" si="32"/>
        <v>7</v>
      </c>
      <c r="C182" s="19" t="str">
        <f t="shared" si="33"/>
        <v>79</v>
      </c>
      <c r="D182" s="36" t="str">
        <f t="shared" si="34"/>
        <v>797</v>
      </c>
      <c r="E182" s="37" t="s">
        <v>160</v>
      </c>
      <c r="F182" s="38">
        <v>0</v>
      </c>
      <c r="G182" s="38">
        <v>0</v>
      </c>
      <c r="H182" s="38">
        <v>0</v>
      </c>
      <c r="I182" s="38">
        <v>-13242.57</v>
      </c>
      <c r="J182" s="11" t="str">
        <f t="shared" si="26"/>
        <v xml:space="preserve"> </v>
      </c>
      <c r="K182" s="38">
        <v>0</v>
      </c>
      <c r="L182" s="38">
        <v>13242.57</v>
      </c>
      <c r="M182" s="38">
        <v>-13242.57</v>
      </c>
      <c r="N182" s="11">
        <f t="shared" si="27"/>
        <v>1</v>
      </c>
      <c r="O182" s="38">
        <v>0</v>
      </c>
      <c r="P182" s="12">
        <f t="shared" si="28"/>
        <v>-13242.57</v>
      </c>
    </row>
    <row r="183" spans="1:16" s="39" customFormat="1" x14ac:dyDescent="0.2">
      <c r="A183" s="35">
        <v>79753</v>
      </c>
      <c r="B183" s="19" t="str">
        <f t="shared" si="32"/>
        <v>7</v>
      </c>
      <c r="C183" s="19" t="str">
        <f t="shared" si="33"/>
        <v>79</v>
      </c>
      <c r="D183" s="36" t="str">
        <f t="shared" si="34"/>
        <v>797</v>
      </c>
      <c r="E183" s="37" t="s">
        <v>200</v>
      </c>
      <c r="F183" s="38">
        <v>0</v>
      </c>
      <c r="G183" s="38">
        <v>0</v>
      </c>
      <c r="H183" s="38">
        <v>0</v>
      </c>
      <c r="I183" s="38">
        <v>0</v>
      </c>
      <c r="J183" s="11" t="str">
        <f t="shared" si="26"/>
        <v xml:space="preserve"> </v>
      </c>
      <c r="K183" s="38">
        <v>0</v>
      </c>
      <c r="L183" s="38">
        <v>0</v>
      </c>
      <c r="M183" s="38">
        <v>0</v>
      </c>
      <c r="N183" s="11" t="str">
        <f t="shared" si="27"/>
        <v xml:space="preserve"> </v>
      </c>
      <c r="O183" s="38">
        <v>0</v>
      </c>
      <c r="P183" s="12">
        <f t="shared" si="28"/>
        <v>0</v>
      </c>
    </row>
    <row r="184" spans="1:16" s="39" customFormat="1" x14ac:dyDescent="0.2">
      <c r="A184" s="35">
        <v>79756</v>
      </c>
      <c r="B184" s="19" t="str">
        <f t="shared" si="32"/>
        <v>7</v>
      </c>
      <c r="C184" s="19" t="str">
        <f t="shared" si="33"/>
        <v>79</v>
      </c>
      <c r="D184" s="36" t="str">
        <f t="shared" si="34"/>
        <v>797</v>
      </c>
      <c r="E184" s="37" t="s">
        <v>201</v>
      </c>
      <c r="F184" s="38">
        <v>0</v>
      </c>
      <c r="G184" s="38">
        <v>0</v>
      </c>
      <c r="H184" s="38">
        <v>0</v>
      </c>
      <c r="I184" s="38">
        <v>0</v>
      </c>
      <c r="J184" s="11" t="str">
        <f t="shared" si="26"/>
        <v xml:space="preserve"> </v>
      </c>
      <c r="K184" s="38">
        <v>0</v>
      </c>
      <c r="L184" s="38">
        <v>0</v>
      </c>
      <c r="M184" s="38">
        <v>0</v>
      </c>
      <c r="N184" s="11" t="str">
        <f t="shared" si="27"/>
        <v xml:space="preserve"> </v>
      </c>
      <c r="O184" s="38">
        <v>0</v>
      </c>
      <c r="P184" s="12">
        <f t="shared" si="28"/>
        <v>0</v>
      </c>
    </row>
    <row r="185" spans="1:16" s="43" customFormat="1" x14ac:dyDescent="0.2">
      <c r="A185" s="17"/>
      <c r="B185" s="17"/>
      <c r="C185" s="17"/>
      <c r="D185" s="17"/>
      <c r="E185" s="13" t="s">
        <v>20</v>
      </c>
      <c r="F185" s="14">
        <f>SUBTOTAL(9,F161:F184)</f>
        <v>25641420</v>
      </c>
      <c r="G185" s="14">
        <f>SUBTOTAL(9,G161:G184)</f>
        <v>1780006.45</v>
      </c>
      <c r="H185" s="14">
        <f>SUBTOTAL(9,H161:H184)</f>
        <v>27421426.449999999</v>
      </c>
      <c r="I185" s="14">
        <f>SUBTOTAL(9,I161:I184)</f>
        <v>13787779.220000001</v>
      </c>
      <c r="J185" s="15">
        <f t="shared" ref="J185" si="35">I185/H185</f>
        <v>0.50281042983451363</v>
      </c>
      <c r="K185" s="14">
        <f>SUBTOTAL(9,K161:K184)</f>
        <v>14356431.080000002</v>
      </c>
      <c r="L185" s="14">
        <f>SUBTOTAL(9,L161:L184)</f>
        <v>568651.86</v>
      </c>
      <c r="M185" s="14">
        <f>SUBTOTAL(9,M161:M184)</f>
        <v>13787779.220000001</v>
      </c>
      <c r="N185" s="15">
        <f t="shared" si="27"/>
        <v>1</v>
      </c>
      <c r="O185" s="14">
        <f>SUBTOTAL(9,O161:O184)</f>
        <v>0</v>
      </c>
      <c r="P185" s="14">
        <f>SUBTOTAL(9,P161:P184)</f>
        <v>-13633647.23</v>
      </c>
    </row>
    <row r="186" spans="1:16" s="39" customFormat="1" x14ac:dyDescent="0.2">
      <c r="A186" s="40"/>
      <c r="B186" s="20"/>
      <c r="C186" s="20"/>
      <c r="D186" s="20"/>
      <c r="E186" s="41"/>
      <c r="F186" s="42"/>
      <c r="G186" s="42"/>
      <c r="H186" s="42"/>
      <c r="I186" s="42"/>
      <c r="J186" s="6"/>
      <c r="K186" s="42"/>
      <c r="L186" s="42"/>
      <c r="M186" s="42"/>
      <c r="N186" s="6"/>
      <c r="O186" s="42"/>
      <c r="P186" s="7"/>
    </row>
    <row r="187" spans="1:16" s="39" customFormat="1" x14ac:dyDescent="0.2">
      <c r="A187" s="35">
        <v>82091</v>
      </c>
      <c r="B187" s="19" t="str">
        <f t="shared" si="23"/>
        <v>8</v>
      </c>
      <c r="C187" s="19" t="str">
        <f t="shared" si="24"/>
        <v>82</v>
      </c>
      <c r="D187" s="19" t="str">
        <f t="shared" ref="D187" si="36">LEFT(A187,3)</f>
        <v>820</v>
      </c>
      <c r="E187" s="37" t="s">
        <v>175</v>
      </c>
      <c r="F187" s="38">
        <v>100000</v>
      </c>
      <c r="G187" s="38">
        <v>0</v>
      </c>
      <c r="H187" s="38">
        <v>100000</v>
      </c>
      <c r="I187" s="38">
        <v>0</v>
      </c>
      <c r="J187" s="11">
        <f t="shared" ref="J187:J194" si="37">IF(H187=0," ",I187/H187)</f>
        <v>0</v>
      </c>
      <c r="K187" s="38">
        <v>0</v>
      </c>
      <c r="L187" s="38">
        <v>0</v>
      </c>
      <c r="M187" s="38">
        <v>0</v>
      </c>
      <c r="N187" s="11" t="str">
        <f t="shared" si="27"/>
        <v xml:space="preserve"> </v>
      </c>
      <c r="O187" s="38">
        <v>0</v>
      </c>
      <c r="P187" s="12">
        <f t="shared" si="28"/>
        <v>-100000</v>
      </c>
    </row>
    <row r="188" spans="1:16" s="39" customFormat="1" x14ac:dyDescent="0.2">
      <c r="A188" s="35">
        <v>83000</v>
      </c>
      <c r="B188" s="19" t="str">
        <f t="shared" ref="B188:B194" si="38">LEFT(A188,1)</f>
        <v>8</v>
      </c>
      <c r="C188" s="19" t="str">
        <f t="shared" ref="C188:C194" si="39">LEFT(A188,2)</f>
        <v>83</v>
      </c>
      <c r="D188" s="19" t="str">
        <f t="shared" ref="D188:D194" si="40">LEFT(A188,3)</f>
        <v>830</v>
      </c>
      <c r="E188" s="37" t="s">
        <v>176</v>
      </c>
      <c r="F188" s="38">
        <v>44500</v>
      </c>
      <c r="G188" s="38">
        <v>0</v>
      </c>
      <c r="H188" s="38">
        <v>44500</v>
      </c>
      <c r="I188" s="38">
        <v>148.80000000000001</v>
      </c>
      <c r="J188" s="11">
        <f t="shared" si="37"/>
        <v>3.3438202247191014E-3</v>
      </c>
      <c r="K188" s="38">
        <v>148.80000000000001</v>
      </c>
      <c r="L188" s="38">
        <v>0</v>
      </c>
      <c r="M188" s="38">
        <v>148.80000000000001</v>
      </c>
      <c r="N188" s="11">
        <f t="shared" si="27"/>
        <v>1</v>
      </c>
      <c r="O188" s="38">
        <v>0</v>
      </c>
      <c r="P188" s="12">
        <f t="shared" si="28"/>
        <v>-44351.199999999997</v>
      </c>
    </row>
    <row r="189" spans="1:16" s="39" customFormat="1" x14ac:dyDescent="0.2">
      <c r="A189" s="35">
        <v>83001</v>
      </c>
      <c r="B189" s="19" t="str">
        <f t="shared" si="38"/>
        <v>8</v>
      </c>
      <c r="C189" s="19" t="str">
        <f t="shared" si="39"/>
        <v>83</v>
      </c>
      <c r="D189" s="19" t="str">
        <f t="shared" si="40"/>
        <v>830</v>
      </c>
      <c r="E189" s="37" t="s">
        <v>177</v>
      </c>
      <c r="F189" s="38">
        <v>170000</v>
      </c>
      <c r="G189" s="38">
        <v>0</v>
      </c>
      <c r="H189" s="38">
        <v>170000</v>
      </c>
      <c r="I189" s="38">
        <v>120741.24</v>
      </c>
      <c r="J189" s="11">
        <f t="shared" si="37"/>
        <v>0.71024258823529418</v>
      </c>
      <c r="K189" s="38">
        <v>120941.25</v>
      </c>
      <c r="L189" s="38">
        <v>200.01</v>
      </c>
      <c r="M189" s="38">
        <v>120741.24</v>
      </c>
      <c r="N189" s="11">
        <f t="shared" si="27"/>
        <v>1</v>
      </c>
      <c r="O189" s="38">
        <v>0</v>
      </c>
      <c r="P189" s="12">
        <f t="shared" si="28"/>
        <v>-49258.759999999995</v>
      </c>
    </row>
    <row r="190" spans="1:16" s="39" customFormat="1" x14ac:dyDescent="0.2">
      <c r="A190" s="35">
        <v>83100</v>
      </c>
      <c r="B190" s="19" t="str">
        <f t="shared" si="38"/>
        <v>8</v>
      </c>
      <c r="C190" s="19" t="str">
        <f t="shared" si="39"/>
        <v>83</v>
      </c>
      <c r="D190" s="19" t="str">
        <f t="shared" si="40"/>
        <v>831</v>
      </c>
      <c r="E190" s="37" t="s">
        <v>178</v>
      </c>
      <c r="F190" s="38">
        <v>0</v>
      </c>
      <c r="G190" s="38">
        <v>0</v>
      </c>
      <c r="H190" s="38">
        <v>0</v>
      </c>
      <c r="I190" s="38">
        <v>0</v>
      </c>
      <c r="J190" s="11" t="str">
        <f t="shared" si="37"/>
        <v xml:space="preserve"> </v>
      </c>
      <c r="K190" s="38">
        <v>0</v>
      </c>
      <c r="L190" s="38">
        <v>0</v>
      </c>
      <c r="M190" s="38">
        <v>0</v>
      </c>
      <c r="N190" s="11" t="str">
        <f t="shared" si="27"/>
        <v xml:space="preserve"> </v>
      </c>
      <c r="O190" s="38">
        <v>0</v>
      </c>
      <c r="P190" s="12">
        <f t="shared" si="28"/>
        <v>0</v>
      </c>
    </row>
    <row r="191" spans="1:16" s="39" customFormat="1" x14ac:dyDescent="0.2">
      <c r="A191" s="35">
        <v>83101</v>
      </c>
      <c r="B191" s="19" t="str">
        <f t="shared" si="38"/>
        <v>8</v>
      </c>
      <c r="C191" s="19" t="str">
        <f t="shared" si="39"/>
        <v>83</v>
      </c>
      <c r="D191" s="19" t="str">
        <f t="shared" si="40"/>
        <v>831</v>
      </c>
      <c r="E191" s="37" t="s">
        <v>179</v>
      </c>
      <c r="F191" s="38">
        <v>400000</v>
      </c>
      <c r="G191" s="38">
        <v>0</v>
      </c>
      <c r="H191" s="38">
        <v>400000</v>
      </c>
      <c r="I191" s="38">
        <v>118653.96</v>
      </c>
      <c r="J191" s="11">
        <f t="shared" si="37"/>
        <v>0.29663490000000003</v>
      </c>
      <c r="K191" s="38">
        <v>118653.96</v>
      </c>
      <c r="L191" s="38">
        <v>0</v>
      </c>
      <c r="M191" s="38">
        <v>118653.96</v>
      </c>
      <c r="N191" s="11">
        <f t="shared" si="27"/>
        <v>1</v>
      </c>
      <c r="O191" s="38">
        <v>0</v>
      </c>
      <c r="P191" s="12">
        <f t="shared" si="28"/>
        <v>-281346.03999999998</v>
      </c>
    </row>
    <row r="192" spans="1:16" s="39" customFormat="1" x14ac:dyDescent="0.2">
      <c r="A192" s="35">
        <v>87000</v>
      </c>
      <c r="B192" s="19" t="str">
        <f t="shared" si="38"/>
        <v>8</v>
      </c>
      <c r="C192" s="19" t="str">
        <f t="shared" si="39"/>
        <v>87</v>
      </c>
      <c r="D192" s="19" t="str">
        <f t="shared" si="40"/>
        <v>870</v>
      </c>
      <c r="E192" s="37" t="s">
        <v>180</v>
      </c>
      <c r="F192" s="38">
        <v>0</v>
      </c>
      <c r="G192" s="38">
        <v>9850578.6400000006</v>
      </c>
      <c r="H192" s="38">
        <v>9850578.6400000006</v>
      </c>
      <c r="I192" s="38">
        <v>0</v>
      </c>
      <c r="J192" s="11">
        <f t="shared" si="37"/>
        <v>0</v>
      </c>
      <c r="K192" s="38">
        <v>0</v>
      </c>
      <c r="L192" s="38">
        <v>0</v>
      </c>
      <c r="M192" s="38">
        <v>0</v>
      </c>
      <c r="N192" s="11" t="str">
        <f t="shared" si="27"/>
        <v xml:space="preserve"> </v>
      </c>
      <c r="O192" s="38">
        <v>0</v>
      </c>
      <c r="P192" s="12">
        <f t="shared" si="28"/>
        <v>-9850578.6400000006</v>
      </c>
    </row>
    <row r="193" spans="1:18" s="39" customFormat="1" x14ac:dyDescent="0.2">
      <c r="A193" s="35">
        <v>87010</v>
      </c>
      <c r="B193" s="19" t="str">
        <f t="shared" si="38"/>
        <v>8</v>
      </c>
      <c r="C193" s="19" t="str">
        <f t="shared" si="39"/>
        <v>87</v>
      </c>
      <c r="D193" s="19" t="str">
        <f t="shared" si="40"/>
        <v>870</v>
      </c>
      <c r="E193" s="37" t="s">
        <v>181</v>
      </c>
      <c r="F193" s="38">
        <v>0</v>
      </c>
      <c r="G193" s="38">
        <v>14041092.220000001</v>
      </c>
      <c r="H193" s="38">
        <v>14041092.220000001</v>
      </c>
      <c r="I193" s="38">
        <v>0</v>
      </c>
      <c r="J193" s="11">
        <f t="shared" si="37"/>
        <v>0</v>
      </c>
      <c r="K193" s="38">
        <v>0</v>
      </c>
      <c r="L193" s="38">
        <v>0</v>
      </c>
      <c r="M193" s="38">
        <v>0</v>
      </c>
      <c r="N193" s="11" t="str">
        <f t="shared" si="27"/>
        <v xml:space="preserve"> </v>
      </c>
      <c r="O193" s="38">
        <v>0</v>
      </c>
      <c r="P193" s="12">
        <f t="shared" si="28"/>
        <v>-14041092.220000001</v>
      </c>
    </row>
    <row r="194" spans="1:18" s="39" customFormat="1" x14ac:dyDescent="0.2">
      <c r="A194" s="35">
        <v>91300</v>
      </c>
      <c r="B194" s="19" t="str">
        <f t="shared" si="38"/>
        <v>9</v>
      </c>
      <c r="C194" s="19" t="str">
        <f t="shared" si="39"/>
        <v>91</v>
      </c>
      <c r="D194" s="19" t="str">
        <f t="shared" si="40"/>
        <v>913</v>
      </c>
      <c r="E194" s="37" t="s">
        <v>182</v>
      </c>
      <c r="F194" s="38">
        <v>14900000</v>
      </c>
      <c r="G194" s="38">
        <v>0</v>
      </c>
      <c r="H194" s="38">
        <v>14900000</v>
      </c>
      <c r="I194" s="38">
        <v>0</v>
      </c>
      <c r="J194" s="11">
        <f t="shared" si="37"/>
        <v>0</v>
      </c>
      <c r="K194" s="38">
        <v>0</v>
      </c>
      <c r="L194" s="38">
        <v>0</v>
      </c>
      <c r="M194" s="38">
        <v>0</v>
      </c>
      <c r="N194" s="11" t="str">
        <f t="shared" si="27"/>
        <v xml:space="preserve"> </v>
      </c>
      <c r="O194" s="38">
        <v>0</v>
      </c>
      <c r="P194" s="12">
        <f t="shared" si="28"/>
        <v>-14900000</v>
      </c>
    </row>
    <row r="195" spans="1:18" s="5" customFormat="1" x14ac:dyDescent="0.2">
      <c r="A195" s="17"/>
      <c r="B195" s="17"/>
      <c r="C195" s="17"/>
      <c r="D195" s="17"/>
      <c r="E195" s="13" t="s">
        <v>21</v>
      </c>
      <c r="F195" s="14">
        <f>SUBTOTAL(9,F187:F194)</f>
        <v>15614500</v>
      </c>
      <c r="G195" s="14">
        <f>SUBTOTAL(9,G187:G194)</f>
        <v>23891670.859999999</v>
      </c>
      <c r="H195" s="14">
        <f>SUBTOTAL(9,H187:H194)</f>
        <v>39506170.859999999</v>
      </c>
      <c r="I195" s="14">
        <f>SUBTOTAL(9,I187:I194)</f>
        <v>239544</v>
      </c>
      <c r="J195" s="15">
        <f t="shared" ref="J195" si="41">I195/H195</f>
        <v>6.063457803817133E-3</v>
      </c>
      <c r="K195" s="14">
        <f>SUBTOTAL(9,K187:K194)</f>
        <v>239744.01</v>
      </c>
      <c r="L195" s="14">
        <f>SUBTOTAL(9,L187:L194)</f>
        <v>200.01</v>
      </c>
      <c r="M195" s="14">
        <f>SUBTOTAL(9,M187:M194)</f>
        <v>239544</v>
      </c>
      <c r="N195" s="15">
        <f t="shared" si="27"/>
        <v>1</v>
      </c>
      <c r="O195" s="14">
        <f>SUBTOTAL(9,O187:O194)</f>
        <v>0</v>
      </c>
      <c r="P195" s="14">
        <f>SUBTOTAL(9,P187:P194)</f>
        <v>-39266626.859999999</v>
      </c>
    </row>
    <row r="197" spans="1:18" s="5" customFormat="1" x14ac:dyDescent="0.2">
      <c r="A197" s="21"/>
      <c r="B197" s="21"/>
      <c r="C197" s="21"/>
      <c r="D197" s="21"/>
      <c r="E197" s="22" t="s">
        <v>22</v>
      </c>
      <c r="F197" s="14">
        <f>F195+F185+F159</f>
        <v>373935073</v>
      </c>
      <c r="G197" s="14">
        <f>G195+G185+G159</f>
        <v>28004179.589999996</v>
      </c>
      <c r="H197" s="14">
        <f>H195+H185+H159</f>
        <v>401939252.58999997</v>
      </c>
      <c r="I197" s="14">
        <f>I195+I185+I159</f>
        <v>240100460.75999993</v>
      </c>
      <c r="J197" s="15">
        <f t="shared" ref="J197" si="42">I197/H197</f>
        <v>0.59735509585801894</v>
      </c>
      <c r="K197" s="14">
        <f>K195+K185+K159</f>
        <v>209806308.12999994</v>
      </c>
      <c r="L197" s="14">
        <f>L195+L185+L159</f>
        <v>4000438.9600000009</v>
      </c>
      <c r="M197" s="14">
        <f>M195+M185+M159</f>
        <v>205805869.16999993</v>
      </c>
      <c r="N197" s="15">
        <f t="shared" ref="N197" si="43">M197/I197</f>
        <v>0.85716565690275681</v>
      </c>
      <c r="O197" s="14">
        <f>O195+O185+O159</f>
        <v>34294591.589999989</v>
      </c>
      <c r="P197" s="14">
        <f>P195+P185+P159</f>
        <v>-161838791.82999998</v>
      </c>
    </row>
    <row r="199" spans="1:18" ht="15" x14ac:dyDescent="0.25">
      <c r="F199" s="46"/>
      <c r="G199" s="46"/>
      <c r="H199" s="46"/>
      <c r="I199" s="46"/>
      <c r="J199" s="45"/>
      <c r="K199" s="46"/>
      <c r="L199" s="46"/>
      <c r="M199" s="46"/>
      <c r="N199" s="45"/>
      <c r="O199" s="46"/>
      <c r="P199" s="8"/>
      <c r="Q199" s="10"/>
      <c r="R199" s="7"/>
    </row>
    <row r="200" spans="1:18" x14ac:dyDescent="0.2"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1:18" x14ac:dyDescent="0.2">
      <c r="F201" s="10"/>
      <c r="G201" s="10"/>
      <c r="H201" s="10"/>
      <c r="I201" s="10"/>
      <c r="J201" s="10"/>
      <c r="K201" s="10"/>
      <c r="L201" s="10"/>
      <c r="M201" s="10"/>
    </row>
    <row r="202" spans="1:18" x14ac:dyDescent="0.2">
      <c r="F202" s="10"/>
      <c r="G202" s="10"/>
      <c r="H202" s="10"/>
      <c r="I202" s="10"/>
      <c r="J202" s="10"/>
      <c r="K202" s="10"/>
      <c r="L202" s="10"/>
      <c r="M202" s="10"/>
      <c r="N202" s="10"/>
      <c r="O202" s="10"/>
    </row>
  </sheetData>
  <autoFilter ref="A5:P194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59 N197 N185 J197 J195 J185 J15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30 SEPTIE 25</vt:lpstr>
      <vt:lpstr>'EJECUCIÓN INGRESOS 30 SEPTIE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2025-04-01T07:44:02Z</cp:lastPrinted>
  <dcterms:created xsi:type="dcterms:W3CDTF">2016-04-19T12:01:28Z</dcterms:created>
  <dcterms:modified xsi:type="dcterms:W3CDTF">2025-10-01T08:47:54Z</dcterms:modified>
</cp:coreProperties>
</file>