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2 - DICIEMBRE\"/>
    </mc:Choice>
  </mc:AlternateContent>
  <xr:revisionPtr revIDLastSave="0" documentId="13_ncr:1_{379AE66B-B9CE-40F6-A72A-6B4B53DDE1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31 DICIEM 25" sheetId="1" r:id="rId1"/>
  </sheets>
  <definedNames>
    <definedName name="_xlnm._FilterDatabase" localSheetId="0" hidden="1">'EJECUCIÓN INGRESOS 31 DICIEM 25'!$A$5:$P$211</definedName>
    <definedName name="_xlnm.Print_Titles" localSheetId="0">'EJECUCIÓN INGRESOS 31 DICIEM 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0" i="1" l="1"/>
  <c r="P191" i="1"/>
  <c r="P192" i="1"/>
  <c r="P193" i="1"/>
  <c r="P194" i="1"/>
  <c r="P195" i="1"/>
  <c r="P196" i="1"/>
  <c r="P197" i="1"/>
  <c r="P198" i="1"/>
  <c r="P199" i="1"/>
  <c r="P200" i="1"/>
  <c r="P201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B197" i="1"/>
  <c r="C197" i="1"/>
  <c r="D197" i="1"/>
  <c r="B198" i="1"/>
  <c r="C198" i="1"/>
  <c r="D198" i="1"/>
  <c r="B199" i="1"/>
  <c r="C199" i="1"/>
  <c r="D199" i="1"/>
  <c r="F172" i="1"/>
  <c r="G172" i="1"/>
  <c r="H172" i="1"/>
  <c r="F202" i="1"/>
  <c r="G202" i="1"/>
  <c r="H202" i="1"/>
  <c r="F212" i="1"/>
  <c r="G212" i="1"/>
  <c r="H212" i="1"/>
  <c r="I172" i="1"/>
  <c r="I202" i="1"/>
  <c r="I212" i="1"/>
  <c r="B196" i="1"/>
  <c r="C196" i="1"/>
  <c r="D196" i="1"/>
  <c r="B200" i="1"/>
  <c r="C200" i="1"/>
  <c r="D200" i="1"/>
  <c r="B201" i="1"/>
  <c r="C201" i="1"/>
  <c r="D201" i="1"/>
  <c r="P163" i="1"/>
  <c r="P164" i="1"/>
  <c r="P165" i="1"/>
  <c r="P166" i="1"/>
  <c r="P167" i="1"/>
  <c r="P168" i="1"/>
  <c r="P169" i="1"/>
  <c r="P170" i="1"/>
  <c r="P171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J161" i="1"/>
  <c r="J162" i="1"/>
  <c r="J163" i="1"/>
  <c r="J164" i="1"/>
  <c r="J165" i="1"/>
  <c r="J166" i="1"/>
  <c r="J167" i="1"/>
  <c r="J168" i="1"/>
  <c r="J169" i="1"/>
  <c r="J170" i="1"/>
  <c r="J171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P205" i="1"/>
  <c r="P206" i="1"/>
  <c r="P207" i="1"/>
  <c r="P208" i="1"/>
  <c r="P209" i="1"/>
  <c r="P210" i="1"/>
  <c r="P211" i="1"/>
  <c r="N205" i="1"/>
  <c r="N206" i="1"/>
  <c r="N207" i="1"/>
  <c r="N208" i="1"/>
  <c r="N209" i="1"/>
  <c r="N210" i="1"/>
  <c r="N211" i="1"/>
  <c r="J205" i="1"/>
  <c r="J206" i="1"/>
  <c r="J207" i="1"/>
  <c r="J208" i="1"/>
  <c r="J209" i="1"/>
  <c r="J210" i="1"/>
  <c r="J211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B193" i="1"/>
  <c r="C193" i="1"/>
  <c r="D193" i="1"/>
  <c r="B194" i="1"/>
  <c r="C194" i="1"/>
  <c r="D194" i="1"/>
  <c r="B195" i="1"/>
  <c r="C195" i="1"/>
  <c r="D195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N151" i="1"/>
  <c r="N152" i="1"/>
  <c r="N153" i="1"/>
  <c r="N154" i="1"/>
  <c r="N155" i="1"/>
  <c r="N156" i="1"/>
  <c r="N157" i="1"/>
  <c r="N158" i="1"/>
  <c r="N159" i="1"/>
  <c r="N147" i="1"/>
  <c r="N148" i="1"/>
  <c r="N149" i="1"/>
  <c r="N150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H214" i="1" l="1"/>
  <c r="G214" i="1"/>
  <c r="F214" i="1"/>
  <c r="I214" i="1"/>
  <c r="K172" i="1"/>
  <c r="L172" i="1"/>
  <c r="M172" i="1"/>
  <c r="K202" i="1"/>
  <c r="L202" i="1"/>
  <c r="M202" i="1"/>
  <c r="K212" i="1"/>
  <c r="L212" i="1"/>
  <c r="M212" i="1"/>
  <c r="B149" i="1"/>
  <c r="C149" i="1"/>
  <c r="D149" i="1"/>
  <c r="B164" i="1"/>
  <c r="C164" i="1"/>
  <c r="D16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L214" i="1" l="1"/>
  <c r="M214" i="1"/>
  <c r="K214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N6" i="1"/>
  <c r="N7" i="1"/>
  <c r="N8" i="1"/>
  <c r="J6" i="1"/>
  <c r="J7" i="1"/>
  <c r="N204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P175" i="1"/>
  <c r="P176" i="1"/>
  <c r="P177" i="1"/>
  <c r="J175" i="1"/>
  <c r="J176" i="1"/>
  <c r="J177" i="1"/>
  <c r="D174" i="1"/>
  <c r="D175" i="1"/>
  <c r="D176" i="1"/>
  <c r="D177" i="1"/>
  <c r="B175" i="1"/>
  <c r="C175" i="1"/>
  <c r="B176" i="1"/>
  <c r="C176" i="1"/>
  <c r="B177" i="1"/>
  <c r="C177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P7" i="1" l="1"/>
  <c r="B205" i="1"/>
  <c r="C205" i="1"/>
  <c r="D205" i="1"/>
  <c r="B206" i="1"/>
  <c r="C206" i="1"/>
  <c r="D206" i="1"/>
  <c r="B211" i="1"/>
  <c r="C211" i="1"/>
  <c r="D211" i="1"/>
  <c r="N174" i="1" l="1"/>
  <c r="B6" i="1"/>
  <c r="C6" i="1"/>
  <c r="B7" i="1"/>
  <c r="C7" i="1"/>
  <c r="B8" i="1"/>
  <c r="C8" i="1"/>
  <c r="B9" i="1"/>
  <c r="C9" i="1"/>
  <c r="B174" i="1"/>
  <c r="C174" i="1"/>
  <c r="B204" i="1"/>
  <c r="C204" i="1"/>
  <c r="D204" i="1"/>
  <c r="N212" i="1" l="1"/>
  <c r="P204" i="1" l="1"/>
  <c r="P174" i="1"/>
  <c r="J174" i="1" l="1"/>
  <c r="O172" i="1" l="1"/>
  <c r="N172" i="1" l="1"/>
  <c r="J172" i="1"/>
  <c r="J204" i="1" l="1"/>
  <c r="O212" i="1"/>
  <c r="O202" i="1"/>
  <c r="N202" i="1"/>
  <c r="J202" i="1" l="1"/>
  <c r="O214" i="1"/>
  <c r="P212" i="1"/>
  <c r="P202" i="1"/>
  <c r="J212" i="1"/>
  <c r="P6" i="1"/>
  <c r="P172" i="1" s="1"/>
  <c r="J214" i="1" l="1"/>
  <c r="P214" i="1"/>
  <c r="N214" i="1"/>
</calcChain>
</file>

<file path=xl/sharedStrings.xml><?xml version="1.0" encoding="utf-8"?>
<sst xmlns="http://schemas.openxmlformats.org/spreadsheetml/2006/main" count="225" uniqueCount="217">
  <si>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</si>
  <si>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</si>
  <si>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</si>
  <si>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</si>
  <si>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</si>
  <si>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</si>
  <si>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</si>
  <si>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</si>
  <si>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</si>
  <si>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</si>
  <si>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</si>
  <si>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</si>
  <si>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</si>
  <si>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</si>
  <si>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</si>
  <si>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</si>
  <si>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</si>
  <si>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</si>
  <si>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</si>
  <si>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</si>
  <si>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</si>
  <si>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</si>
  <si>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</si>
  <si>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</si>
  <si>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</si>
  <si>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</si>
  <si>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</si>
  <si>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</si>
  <si>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</si>
  <si>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</si>
  <si>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</si>
  <si>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</si>
  <si>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</si>
  <si>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</si>
  <si>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</si>
  <si>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</si>
  <si>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</si>
  <si>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</si>
  <si>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</si>
  <si>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</si>
  <si>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</si>
  <si>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</si>
  <si>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</si>
  <si>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</si>
  <si>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</si>
  <si>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</si>
  <si>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</si>
  <si>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</si>
  <si>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</si>
  <si>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</si>
  <si>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</si>
  <si>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</si>
  <si>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</si>
  <si>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</si>
  <si>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</si>
  <si>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</si>
  <si>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</si>
  <si>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</si>
  <si>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</si>
  <si>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</si>
  <si>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</si>
  <si>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</si>
  <si>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</si>
  <si>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</si>
  <si>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</si>
  <si>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</si>
  <si>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</si>
  <si>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</si>
  <si>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</si>
  <si>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</si>
  <si>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</si>
  <si>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</si>
  <si>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</si>
  <si>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</si>
  <si>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</si>
  <si>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</si>
  <si>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</si>
  <si>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</si>
  <si>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</si>
  <si>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</si>
  <si>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</si>
  <si>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</si>
  <si>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</si>
  <si>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</si>
  <si>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</si>
  <si>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</si>
  <si>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</si>
  <si>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</si>
  <si>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</si>
  <si>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</si>
  <si>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</si>
  <si>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</si>
  <si>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</si>
  <si>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</si>
  <si>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</si>
  <si>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</si>
  <si>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</si>
  <si>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</si>
  <si>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</si>
  <si>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Otros ingresos diversos.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</si>
  <si>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</si>
  <si>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</si>
  <si>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</si>
  <si>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</si>
  <si>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</si>
  <si>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</si>
  <si>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</si>
  <si>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</si>
  <si>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</si>
  <si>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</si>
  <si>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</si>
  <si>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</si>
  <si>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</si>
  <si>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</si>
  <si>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</si>
  <si>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</si>
  <si>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</si>
  <si>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</si>
  <si>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</si>
  <si>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</si>
  <si>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</si>
  <si>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</si>
  <si>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</si>
  <si>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De la Administración General de las Comunidades Autónomas.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</si>
  <si>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</si>
  <si>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</si>
  <si>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</si>
  <si>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</si>
  <si>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</si>
  <si>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</si>
  <si>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</si>
  <si>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Aportación JCYL para FMC</t>
  </si>
  <si>
    <t>JCYL: Promoción de la igualdad y contra la violencia de géne</t>
  </si>
  <si>
    <t>ECYL. Programa mixto: parques y jardines V</t>
  </si>
  <si>
    <t>ECYL: programa mixto Auxiliar de centro II</t>
  </si>
  <si>
    <t>ECYL Subvención EMPLEACYL 2025</t>
  </si>
  <si>
    <t>ECYL, SUBVENCIÓN JOVEL 2025</t>
  </si>
  <si>
    <t>De Organismos Autónomos y agencias de las C.A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</si>
  <si>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</si>
  <si>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</si>
  <si>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</si>
  <si>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</si>
  <si>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</si>
  <si>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ECYL Subvención ELPEX 2025</t>
  </si>
  <si>
    <t>Aportación MIG</t>
  </si>
  <si>
    <t>De otras Entidades que agrupen Municipios.</t>
  </si>
  <si>
    <t>FEMP.- PROGRAMA EDUCACIÓN SALUD</t>
  </si>
  <si>
    <t>Proyecto CENCYL+</t>
  </si>
  <si>
    <t>Subvención CENCYL-Ciudades Verdes</t>
  </si>
  <si>
    <t>Subvención CIRCULAR LABS</t>
  </si>
  <si>
    <t>Proyecto ADAPT CLIMA CENCYL</t>
  </si>
  <si>
    <t>Proyecto PROSPECT + cambio climatico</t>
  </si>
  <si>
    <t>IEECP.- PROYECTO PROSPECT CUBE</t>
  </si>
  <si>
    <t>Proyecto PROSPECT+.</t>
  </si>
  <si>
    <t>Proyecto AEROSOLDF.</t>
  </si>
  <si>
    <t>Prog. Horizonte Europa PROYECTO SPINE</t>
  </si>
  <si>
    <t>Proyecto HORIZON LEGOFIT</t>
  </si>
  <si>
    <t>Proyecto CIRCULAR ECOSYSTEMS</t>
  </si>
  <si>
    <t>Proyecto URBANEW Programa Climate Kic Holding</t>
  </si>
  <si>
    <t>Proyecto URBANEW</t>
  </si>
  <si>
    <t>Proyecto ADAPT2CYL</t>
  </si>
  <si>
    <t>Proyecto EMC3</t>
  </si>
  <si>
    <t>Otras transferencias de la Unión Europea.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</si>
  <si>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</si>
  <si>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</si>
  <si>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</si>
  <si>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</si>
  <si>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</si>
  <si>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</si>
  <si>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</si>
  <si>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Canon GastroLAVA</t>
  </si>
  <si>
    <t>Canon Café Museo de la Ciencia</t>
  </si>
  <si>
    <t>Canon Restaurante Patio Herreriano</t>
  </si>
  <si>
    <t>Producto de explotaciones forestales.</t>
  </si>
  <si>
    <t>OTRAS CONCESIONES Y APROVECHAMIENTOS</t>
  </si>
  <si>
    <t>Canon, Alquiler y servicios FMC (Sala Francisco de Cossio)</t>
  </si>
  <si>
    <t>Ingresos por concesiones del vertedero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</si>
  <si>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</si>
  <si>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</si>
  <si>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</si>
  <si>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</si>
  <si>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</si>
  <si>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</si>
  <si>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de Fomento: Convenio ARU 29 de Octubre</t>
  </si>
  <si>
    <t>SUBV.MAP: FONDO ESTATAL DE INVERSIÓN LOCAL (F.E.I.L.)</t>
  </si>
  <si>
    <t>Mº Transportes Fondos MRR Area de Medio Ambiente ZBE</t>
  </si>
  <si>
    <t>M.P.T.(FEESL) - F.E.EMPLEO Y SOSTENIBILIDAD LOCAL</t>
  </si>
  <si>
    <t>Fdos. MRR Mº Transición Ecológica.- Actuac. Biodiversidad</t>
  </si>
  <si>
    <t>Junta CyL: Fondos PRTR Fase III del ERPP 29 de octubre</t>
  </si>
  <si>
    <t>Transf. UE. Fds. MRR:  Área de Medio Ambiente. (JCYL)</t>
  </si>
  <si>
    <t>JCYL- Fondo de Cooperación Local inversiones ODS.</t>
  </si>
  <si>
    <t>Junta CyL: infraestructuras turísticas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</si>
  <si>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</si>
  <si>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</si>
  <si>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</si>
  <si>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</si>
  <si>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</si>
  <si>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</si>
  <si>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Transf. UE. Fondos MRR. Mº Polít.Terr. Área de Planificación</t>
  </si>
  <si>
    <t>Transf. UE. Fds. MRR:  Área de Urbanismo.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</si>
  <si>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</si>
  <si>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</si>
  <si>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</si>
  <si>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</si>
  <si>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</si>
  <si>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</si>
  <si>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</si>
  <si>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</si>
  <si>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Programa Empleaverde+</t>
  </si>
  <si>
    <t>Del Fondo de Desarrollo Regional.</t>
  </si>
  <si>
    <t>Proyecto MOVBIO</t>
  </si>
  <si>
    <t>Otras transferencias de capital de la Comunidad Autónoma</t>
  </si>
  <si>
    <t>Subvención instalaciones AUTOCONSUMO colectivo EREN</t>
  </si>
  <si>
    <t>INGRESOS CENTRO DE FORMACION</t>
  </si>
  <si>
    <t>Subvención Junta Castilla y León Feria del Libro</t>
  </si>
  <si>
    <t>REINTEGRO EJERCICIOS CERRADOS (PMS)</t>
  </si>
  <si>
    <t>OTROS REINTEGROS DE EJERCICIOS CERRADOS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</si>
</sst>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9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46022</v>
      </c>
      <c r="G3" s="34"/>
      <c r="N3" s="29"/>
    </row>
    <row r="4" spans="1:16" ht="6.75" customHeight="1" x14ac:dyDescent="0.2"/>
    <row r="5" spans="1:16" s="5" customFormat="1" ht="40.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12795524.949999999</v>
      </c>
      <c r="J6" s="11">
        <f>IF(H6=0," ",I6/H6)</f>
        <v>1.0531882226533755</v>
      </c>
      <c r="K6" s="38">
        <v>12847822.869999999</v>
      </c>
      <c r="L6" s="38">
        <v>52297.919999999998</v>
      </c>
      <c r="M6" s="38">
        <v>12795524.949999999</v>
      </c>
      <c r="N6" s="11">
        <f>IF(I6=0," ",M6/I6)</f>
        <v>1</v>
      </c>
      <c r="O6" s="38">
        <v>0</v>
      </c>
      <c r="P6" s="12">
        <f>I6-H6</f>
        <v>646200.94999999925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283783.53999999998</v>
      </c>
      <c r="J7" s="11">
        <f t="shared" ref="J7:J91" si="3">IF(H7=0," ",I7/H7)</f>
        <v>0.99573171929824555</v>
      </c>
      <c r="K7" s="38">
        <v>258933.74</v>
      </c>
      <c r="L7" s="38">
        <v>38.270000000000003</v>
      </c>
      <c r="M7" s="38">
        <v>258895.47</v>
      </c>
      <c r="N7" s="11">
        <f t="shared" ref="N7:N120" si="4">IF(I7=0," ",M7/I7)</f>
        <v>0.91229910656551827</v>
      </c>
      <c r="O7" s="38">
        <v>24888.07</v>
      </c>
      <c r="P7" s="12">
        <f t="shared" ref="P7:P93" si="5">I7-H7</f>
        <v>-1216.460000000021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70863720.099999994</v>
      </c>
      <c r="J8" s="11">
        <f t="shared" si="3"/>
        <v>0.99501214353763978</v>
      </c>
      <c r="K8" s="38">
        <v>65496310.909999996</v>
      </c>
      <c r="L8" s="38">
        <v>114044.51</v>
      </c>
      <c r="M8" s="38">
        <v>65382266.399999999</v>
      </c>
      <c r="N8" s="11">
        <f t="shared" si="4"/>
        <v>0.92264795452080706</v>
      </c>
      <c r="O8" s="38">
        <v>5481453.7000000002</v>
      </c>
      <c r="P8" s="12">
        <f t="shared" si="5"/>
        <v>-355229.90000000596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22556.34</v>
      </c>
      <c r="L10" s="38">
        <v>0</v>
      </c>
      <c r="M10" s="38">
        <v>22556.34</v>
      </c>
      <c r="N10" s="11">
        <f t="shared" si="4"/>
        <v>1</v>
      </c>
      <c r="O10" s="38">
        <v>0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15193683.93</v>
      </c>
      <c r="J11" s="11">
        <f t="shared" si="3"/>
        <v>0.94960524562499993</v>
      </c>
      <c r="K11" s="38">
        <v>13611959.390000001</v>
      </c>
      <c r="L11" s="38">
        <v>63537.09</v>
      </c>
      <c r="M11" s="38">
        <v>13548422.300000001</v>
      </c>
      <c r="N11" s="11">
        <f t="shared" si="4"/>
        <v>0.89171410715268185</v>
      </c>
      <c r="O11" s="38">
        <v>1645261.63</v>
      </c>
      <c r="P11" s="12">
        <f t="shared" si="5"/>
        <v>-806316.0700000003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4853272.57</v>
      </c>
      <c r="J12" s="11">
        <f t="shared" si="3"/>
        <v>0.97065451400000002</v>
      </c>
      <c r="K12" s="38">
        <v>4316939.08</v>
      </c>
      <c r="L12" s="38">
        <v>226450.32</v>
      </c>
      <c r="M12" s="38">
        <v>4090488.76</v>
      </c>
      <c r="N12" s="11">
        <f t="shared" si="4"/>
        <v>0.8428310384388733</v>
      </c>
      <c r="O12" s="38">
        <v>762783.81</v>
      </c>
      <c r="P12" s="12">
        <f t="shared" si="5"/>
        <v>-146727.4299999997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11763002.529999999</v>
      </c>
      <c r="J13" s="11">
        <f t="shared" si="3"/>
        <v>0.94538899176210567</v>
      </c>
      <c r="K13" s="38">
        <v>10779894.609999999</v>
      </c>
      <c r="L13" s="38">
        <v>27335.5</v>
      </c>
      <c r="M13" s="38">
        <v>10752559.109999999</v>
      </c>
      <c r="N13" s="11">
        <f t="shared" si="4"/>
        <v>0.91409987225429934</v>
      </c>
      <c r="O13" s="38">
        <v>1010443.42</v>
      </c>
      <c r="P13" s="12">
        <f t="shared" si="5"/>
        <v>-679497.47000000067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7216833.3799999999</v>
      </c>
      <c r="J14" s="11">
        <f t="shared" si="3"/>
        <v>0.92033215614304975</v>
      </c>
      <c r="K14" s="38">
        <v>7567353.1200000001</v>
      </c>
      <c r="L14" s="38">
        <v>350519.74</v>
      </c>
      <c r="M14" s="38">
        <v>7216833.3799999999</v>
      </c>
      <c r="N14" s="11">
        <f t="shared" si="4"/>
        <v>1</v>
      </c>
      <c r="O14" s="38">
        <v>0</v>
      </c>
      <c r="P14" s="12">
        <f t="shared" si="5"/>
        <v>-624719.62000000011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73865.679999999993</v>
      </c>
      <c r="J15" s="11">
        <f t="shared" si="3"/>
        <v>0.59540766893171793</v>
      </c>
      <c r="K15" s="38">
        <v>107000.12</v>
      </c>
      <c r="L15" s="38">
        <v>33134.44</v>
      </c>
      <c r="M15" s="38">
        <v>73865.679999999993</v>
      </c>
      <c r="N15" s="11">
        <f t="shared" si="4"/>
        <v>1</v>
      </c>
      <c r="O15" s="38">
        <v>0</v>
      </c>
      <c r="P15" s="12">
        <f t="shared" si="5"/>
        <v>-50193.320000000007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29817.66</v>
      </c>
      <c r="J16" s="11">
        <f t="shared" si="3"/>
        <v>0.80086108723678551</v>
      </c>
      <c r="K16" s="38">
        <v>31237.24</v>
      </c>
      <c r="L16" s="38">
        <v>1419.58</v>
      </c>
      <c r="M16" s="38">
        <v>29817.66</v>
      </c>
      <c r="N16" s="11">
        <f t="shared" si="4"/>
        <v>1</v>
      </c>
      <c r="O16" s="38">
        <v>0</v>
      </c>
      <c r="P16" s="12">
        <f t="shared" si="5"/>
        <v>-7414.34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573316.52</v>
      </c>
      <c r="J17" s="11">
        <f t="shared" si="3"/>
        <v>0.84624363084589449</v>
      </c>
      <c r="K17" s="38">
        <v>573316.52</v>
      </c>
      <c r="L17" s="38">
        <v>0</v>
      </c>
      <c r="M17" s="38">
        <v>573316.52</v>
      </c>
      <c r="N17" s="11">
        <f t="shared" si="4"/>
        <v>1</v>
      </c>
      <c r="O17" s="38">
        <v>0</v>
      </c>
      <c r="P17" s="12">
        <f t="shared" si="5"/>
        <v>-104167.47999999998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1198501.8700000001</v>
      </c>
      <c r="J18" s="11">
        <f t="shared" si="3"/>
        <v>0.63888308910819314</v>
      </c>
      <c r="K18" s="38">
        <v>1515272.92</v>
      </c>
      <c r="L18" s="38">
        <v>316771.05</v>
      </c>
      <c r="M18" s="38">
        <v>1198501.8700000001</v>
      </c>
      <c r="N18" s="11">
        <f t="shared" si="4"/>
        <v>1</v>
      </c>
      <c r="O18" s="38">
        <v>0</v>
      </c>
      <c r="P18" s="12">
        <f t="shared" si="5"/>
        <v>-677431.12999999989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1229.9000000000001</v>
      </c>
      <c r="J19" s="11">
        <f t="shared" si="3"/>
        <v>0.40443932916803688</v>
      </c>
      <c r="K19" s="38">
        <v>3037.72</v>
      </c>
      <c r="L19" s="38">
        <v>1807.82</v>
      </c>
      <c r="M19" s="38">
        <v>1229.9000000000001</v>
      </c>
      <c r="N19" s="11">
        <f t="shared" si="4"/>
        <v>1</v>
      </c>
      <c r="O19" s="38">
        <v>0</v>
      </c>
      <c r="P19" s="12">
        <f t="shared" si="5"/>
        <v>-1811.1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8661775.5399999991</v>
      </c>
      <c r="J20" s="11">
        <f t="shared" si="3"/>
        <v>1.3325808523076921</v>
      </c>
      <c r="K20" s="38">
        <v>11261164.279999999</v>
      </c>
      <c r="L20" s="38">
        <v>2857887.54</v>
      </c>
      <c r="M20" s="38">
        <v>8403276.7400000002</v>
      </c>
      <c r="N20" s="11">
        <f t="shared" si="4"/>
        <v>0.97015637281221923</v>
      </c>
      <c r="O20" s="38">
        <v>258498.8</v>
      </c>
      <c r="P20" s="12">
        <f t="shared" si="5"/>
        <v>2161775.5399999991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18165242.18</v>
      </c>
      <c r="J21" s="11">
        <f t="shared" si="3"/>
        <v>1.0213001165497888</v>
      </c>
      <c r="K21" s="38">
        <v>15970081.77</v>
      </c>
      <c r="L21" s="38">
        <v>1224.46</v>
      </c>
      <c r="M21" s="38">
        <v>15968857.310000001</v>
      </c>
      <c r="N21" s="11">
        <f t="shared" si="4"/>
        <v>0.87908859963242181</v>
      </c>
      <c r="O21" s="38">
        <v>2196384.87</v>
      </c>
      <c r="P21" s="12">
        <f t="shared" si="5"/>
        <v>378852.1799999997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24573.97</v>
      </c>
      <c r="J22" s="11">
        <f t="shared" si="3"/>
        <v>0.37806107692307694</v>
      </c>
      <c r="K22" s="38">
        <v>16474.32</v>
      </c>
      <c r="L22" s="38">
        <v>0.75</v>
      </c>
      <c r="M22" s="38">
        <v>16473.57</v>
      </c>
      <c r="N22" s="11">
        <f t="shared" si="4"/>
        <v>0.67036665219335745</v>
      </c>
      <c r="O22" s="38">
        <v>8100.4</v>
      </c>
      <c r="P22" s="12">
        <f t="shared" si="5"/>
        <v>-40426.03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1253943.6000000001</v>
      </c>
      <c r="J23" s="11">
        <f t="shared" si="3"/>
        <v>0.40449793548387097</v>
      </c>
      <c r="K23" s="38">
        <v>1195955.5</v>
      </c>
      <c r="L23" s="38">
        <v>24181.14</v>
      </c>
      <c r="M23" s="38">
        <v>1171774.3600000001</v>
      </c>
      <c r="N23" s="11">
        <f t="shared" si="4"/>
        <v>0.93447134304924084</v>
      </c>
      <c r="O23" s="38">
        <v>82169.240000000005</v>
      </c>
      <c r="P23" s="12">
        <f t="shared" si="5"/>
        <v>-1846056.4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217987.7</v>
      </c>
      <c r="J24" s="11">
        <f t="shared" si="3"/>
        <v>1.0899385000000001</v>
      </c>
      <c r="K24" s="38">
        <v>223769.52</v>
      </c>
      <c r="L24" s="38">
        <v>6420.21</v>
      </c>
      <c r="M24" s="38">
        <v>217349.31</v>
      </c>
      <c r="N24" s="11">
        <f t="shared" si="4"/>
        <v>0.99707144026933625</v>
      </c>
      <c r="O24" s="38">
        <v>638.39</v>
      </c>
      <c r="P24" s="12">
        <f t="shared" si="5"/>
        <v>17987.700000000012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199069.83</v>
      </c>
      <c r="J25" s="11">
        <f t="shared" si="3"/>
        <v>0.9953491499999999</v>
      </c>
      <c r="K25" s="38">
        <v>198669.84</v>
      </c>
      <c r="L25" s="38">
        <v>1019.85</v>
      </c>
      <c r="M25" s="38">
        <v>197649.99</v>
      </c>
      <c r="N25" s="11">
        <f t="shared" si="4"/>
        <v>0.99286762840958875</v>
      </c>
      <c r="O25" s="38">
        <v>1419.84</v>
      </c>
      <c r="P25" s="12">
        <f t="shared" si="5"/>
        <v>-930.17000000001281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338930.07</v>
      </c>
      <c r="J26" s="11">
        <f t="shared" si="3"/>
        <v>0.96837162857142856</v>
      </c>
      <c r="K26" s="38">
        <v>338669.33</v>
      </c>
      <c r="L26" s="38">
        <v>777.08</v>
      </c>
      <c r="M26" s="38">
        <v>337892.25</v>
      </c>
      <c r="N26" s="11">
        <f t="shared" si="4"/>
        <v>0.99693795242186678</v>
      </c>
      <c r="O26" s="38">
        <v>1037.82</v>
      </c>
      <c r="P26" s="12">
        <f t="shared" si="5"/>
        <v>-11069.929999999993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13662.67</v>
      </c>
      <c r="J27" s="11">
        <f t="shared" si="3"/>
        <v>1.0930135999999999</v>
      </c>
      <c r="K27" s="38">
        <v>13667.08</v>
      </c>
      <c r="L27" s="38">
        <v>4.41</v>
      </c>
      <c r="M27" s="38">
        <v>13662.67</v>
      </c>
      <c r="N27" s="11">
        <f t="shared" si="4"/>
        <v>1</v>
      </c>
      <c r="O27" s="38">
        <v>0</v>
      </c>
      <c r="P27" s="12">
        <f t="shared" si="5"/>
        <v>1162.67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67912.509999999995</v>
      </c>
      <c r="J28" s="11">
        <f t="shared" si="3"/>
        <v>0.28296879166666666</v>
      </c>
      <c r="K28" s="38">
        <v>55099.98</v>
      </c>
      <c r="L28" s="38">
        <v>0</v>
      </c>
      <c r="M28" s="38">
        <v>55099.98</v>
      </c>
      <c r="N28" s="11">
        <f t="shared" si="4"/>
        <v>0.8113377049383097</v>
      </c>
      <c r="O28" s="38">
        <v>12812.53</v>
      </c>
      <c r="P28" s="12">
        <f t="shared" si="5"/>
        <v>-172087.49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51254.2</v>
      </c>
      <c r="J29" s="11">
        <f t="shared" si="3"/>
        <v>0.85423666666666664</v>
      </c>
      <c r="K29" s="38">
        <v>34198.82</v>
      </c>
      <c r="L29" s="38">
        <v>0.31</v>
      </c>
      <c r="M29" s="38">
        <v>34198.51</v>
      </c>
      <c r="N29" s="11">
        <f t="shared" si="4"/>
        <v>0.66723331941577479</v>
      </c>
      <c r="O29" s="38">
        <v>17055.689999999999</v>
      </c>
      <c r="P29" s="12">
        <f t="shared" si="5"/>
        <v>-8745.8000000000029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3215.31</v>
      </c>
      <c r="J30" s="11">
        <f t="shared" si="3"/>
        <v>0.45933000000000002</v>
      </c>
      <c r="K30" s="38">
        <v>1300.82</v>
      </c>
      <c r="L30" s="38">
        <v>120.69</v>
      </c>
      <c r="M30" s="38">
        <v>1180.1300000000001</v>
      </c>
      <c r="N30" s="11">
        <f t="shared" si="4"/>
        <v>0.36703459386497728</v>
      </c>
      <c r="O30" s="38">
        <v>2035.18</v>
      </c>
      <c r="P30" s="12">
        <f t="shared" si="5"/>
        <v>-3784.69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15870.57</v>
      </c>
      <c r="J31" s="11">
        <f t="shared" si="3"/>
        <v>0.79352849999999997</v>
      </c>
      <c r="K31" s="38">
        <v>15871.01</v>
      </c>
      <c r="L31" s="38">
        <v>0.44</v>
      </c>
      <c r="M31" s="38">
        <v>15870.57</v>
      </c>
      <c r="N31" s="11">
        <f t="shared" si="4"/>
        <v>1</v>
      </c>
      <c r="O31" s="38">
        <v>0</v>
      </c>
      <c r="P31" s="12">
        <f t="shared" si="5"/>
        <v>-4129.43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5099077.74</v>
      </c>
      <c r="J32" s="11">
        <f t="shared" si="3"/>
        <v>0.97125290285714294</v>
      </c>
      <c r="K32" s="38">
        <v>5099798.49</v>
      </c>
      <c r="L32" s="38">
        <v>720.75</v>
      </c>
      <c r="M32" s="38">
        <v>5099077.74</v>
      </c>
      <c r="N32" s="11">
        <f t="shared" si="4"/>
        <v>1</v>
      </c>
      <c r="O32" s="38">
        <v>0</v>
      </c>
      <c r="P32" s="12">
        <f t="shared" si="5"/>
        <v>-150922.25999999978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1790750.11</v>
      </c>
      <c r="J33" s="11">
        <f t="shared" si="3"/>
        <v>1.0088733014084508</v>
      </c>
      <c r="K33" s="38">
        <v>1620648.04</v>
      </c>
      <c r="L33" s="38">
        <v>3753.39</v>
      </c>
      <c r="M33" s="38">
        <v>1616894.65</v>
      </c>
      <c r="N33" s="11">
        <f t="shared" si="4"/>
        <v>0.90291472884510937</v>
      </c>
      <c r="O33" s="38">
        <v>173855.46</v>
      </c>
      <c r="P33" s="12">
        <f t="shared" si="5"/>
        <v>15750.110000000102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41191.06</v>
      </c>
      <c r="J34" s="11">
        <f t="shared" si="3"/>
        <v>0.82382119999999992</v>
      </c>
      <c r="K34" s="38">
        <v>40981.43</v>
      </c>
      <c r="L34" s="38">
        <v>505.51</v>
      </c>
      <c r="M34" s="38">
        <v>40475.919999999998</v>
      </c>
      <c r="N34" s="11">
        <f t="shared" si="4"/>
        <v>0.98263846572532976</v>
      </c>
      <c r="O34" s="38">
        <v>715.14</v>
      </c>
      <c r="P34" s="12">
        <f t="shared" si="5"/>
        <v>-8808.9400000000023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1152699.45</v>
      </c>
      <c r="J35" s="11">
        <f t="shared" si="3"/>
        <v>1.0338111659192826</v>
      </c>
      <c r="K35" s="38">
        <v>1132248.72</v>
      </c>
      <c r="L35" s="38">
        <v>6438.31</v>
      </c>
      <c r="M35" s="38">
        <v>1125810.4099999999</v>
      </c>
      <c r="N35" s="11">
        <f t="shared" si="4"/>
        <v>0.97667298271028058</v>
      </c>
      <c r="O35" s="38">
        <v>26889.040000000001</v>
      </c>
      <c r="P35" s="12">
        <f t="shared" si="5"/>
        <v>37699.449999999953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31937.31</v>
      </c>
      <c r="J36" s="11">
        <f t="shared" si="3"/>
        <v>0.79843275000000002</v>
      </c>
      <c r="K36" s="38">
        <v>27654.16</v>
      </c>
      <c r="L36" s="38">
        <v>0</v>
      </c>
      <c r="M36" s="38">
        <v>27654.16</v>
      </c>
      <c r="N36" s="11">
        <f t="shared" si="4"/>
        <v>0.8658888303366814</v>
      </c>
      <c r="O36" s="38">
        <v>4283.1499999999996</v>
      </c>
      <c r="P36" s="12">
        <f t="shared" si="5"/>
        <v>-8062.6899999999987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418983.25</v>
      </c>
      <c r="J37" s="11">
        <f t="shared" si="3"/>
        <v>1.0474581249999999</v>
      </c>
      <c r="K37" s="38">
        <v>344539.31</v>
      </c>
      <c r="L37" s="38">
        <v>119.79</v>
      </c>
      <c r="M37" s="38">
        <v>344419.52</v>
      </c>
      <c r="N37" s="11">
        <f t="shared" si="4"/>
        <v>0.82203648952553598</v>
      </c>
      <c r="O37" s="38">
        <v>74563.73</v>
      </c>
      <c r="P37" s="12">
        <f t="shared" si="5"/>
        <v>18983.25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4723841.43</v>
      </c>
      <c r="J38" s="11">
        <f t="shared" si="3"/>
        <v>0.73810022343749992</v>
      </c>
      <c r="K38" s="38">
        <v>4530705.38</v>
      </c>
      <c r="L38" s="38">
        <v>3923.64</v>
      </c>
      <c r="M38" s="38">
        <v>4526781.74</v>
      </c>
      <c r="N38" s="11">
        <f t="shared" si="4"/>
        <v>0.95828401674355113</v>
      </c>
      <c r="O38" s="38">
        <v>197059.69</v>
      </c>
      <c r="P38" s="12">
        <f t="shared" si="5"/>
        <v>-1676158.5700000003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653243.97</v>
      </c>
      <c r="J39" s="11">
        <f t="shared" si="3"/>
        <v>0.93320567142857136</v>
      </c>
      <c r="K39" s="38">
        <v>659236.99</v>
      </c>
      <c r="L39" s="38">
        <v>5993.02</v>
      </c>
      <c r="M39" s="38">
        <v>653243.97</v>
      </c>
      <c r="N39" s="11">
        <f t="shared" si="4"/>
        <v>1</v>
      </c>
      <c r="O39" s="38">
        <v>0</v>
      </c>
      <c r="P39" s="12">
        <f t="shared" si="5"/>
        <v>-46756.030000000028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567695.38</v>
      </c>
      <c r="J40" s="11">
        <f t="shared" si="3"/>
        <v>0.75692717333333337</v>
      </c>
      <c r="K40" s="38">
        <v>657844.53</v>
      </c>
      <c r="L40" s="38">
        <v>90149.15</v>
      </c>
      <c r="M40" s="38">
        <v>567695.38</v>
      </c>
      <c r="N40" s="11">
        <f t="shared" si="4"/>
        <v>1</v>
      </c>
      <c r="O40" s="38">
        <v>0</v>
      </c>
      <c r="P40" s="12">
        <f t="shared" si="5"/>
        <v>-182304.62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116402</v>
      </c>
      <c r="J42" s="11">
        <f t="shared" si="3"/>
        <v>1.0582</v>
      </c>
      <c r="K42" s="38">
        <v>117218</v>
      </c>
      <c r="L42" s="38">
        <v>816</v>
      </c>
      <c r="M42" s="38">
        <v>116402</v>
      </c>
      <c r="N42" s="11">
        <f t="shared" si="4"/>
        <v>1</v>
      </c>
      <c r="O42" s="38">
        <v>0</v>
      </c>
      <c r="P42" s="12">
        <f t="shared" si="5"/>
        <v>6402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380937.09</v>
      </c>
      <c r="J43" s="11">
        <f t="shared" si="3"/>
        <v>0.929182842647023</v>
      </c>
      <c r="K43" s="38">
        <v>377617.84</v>
      </c>
      <c r="L43" s="38">
        <v>0</v>
      </c>
      <c r="M43" s="38">
        <v>377617.84</v>
      </c>
      <c r="N43" s="11">
        <f t="shared" si="4"/>
        <v>0.99128661900577864</v>
      </c>
      <c r="O43" s="38">
        <v>3319.25</v>
      </c>
      <c r="P43" s="12">
        <f t="shared" si="5"/>
        <v>-29032.909999999974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16410</v>
      </c>
      <c r="J45" s="11">
        <f t="shared" si="3"/>
        <v>0.60220183486238532</v>
      </c>
      <c r="K45" s="38">
        <v>16410</v>
      </c>
      <c r="L45" s="38">
        <v>0</v>
      </c>
      <c r="M45" s="38">
        <v>16410</v>
      </c>
      <c r="N45" s="11">
        <f t="shared" si="4"/>
        <v>1</v>
      </c>
      <c r="O45" s="38">
        <v>0</v>
      </c>
      <c r="P45" s="12">
        <f t="shared" si="5"/>
        <v>-10840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21708.7</v>
      </c>
      <c r="J46" s="11">
        <f t="shared" si="3"/>
        <v>0.86834800000000001</v>
      </c>
      <c r="K46" s="38">
        <v>19301.88</v>
      </c>
      <c r="L46" s="38">
        <v>180.66</v>
      </c>
      <c r="M46" s="38">
        <v>19121.22</v>
      </c>
      <c r="N46" s="11">
        <f t="shared" si="4"/>
        <v>0.88080907654534824</v>
      </c>
      <c r="O46" s="38">
        <v>2587.48</v>
      </c>
      <c r="P46" s="12">
        <f t="shared" si="5"/>
        <v>-3291.2999999999993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18594.419999999998</v>
      </c>
      <c r="J47" s="11">
        <f t="shared" si="3"/>
        <v>0.92972099999999991</v>
      </c>
      <c r="K47" s="38">
        <v>16776.29</v>
      </c>
      <c r="L47" s="38">
        <v>0</v>
      </c>
      <c r="M47" s="38">
        <v>16776.29</v>
      </c>
      <c r="N47" s="11">
        <f t="shared" si="4"/>
        <v>0.90222174179135473</v>
      </c>
      <c r="O47" s="38">
        <v>1818.13</v>
      </c>
      <c r="P47" s="12">
        <f t="shared" si="5"/>
        <v>-1405.5800000000017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5804.94</v>
      </c>
      <c r="J48" s="11">
        <f t="shared" si="3"/>
        <v>0.48374499999999998</v>
      </c>
      <c r="K48" s="38">
        <v>5804.94</v>
      </c>
      <c r="L48" s="38">
        <v>0</v>
      </c>
      <c r="M48" s="38">
        <v>5804.94</v>
      </c>
      <c r="N48" s="11">
        <f t="shared" si="4"/>
        <v>1</v>
      </c>
      <c r="O48" s="38">
        <v>0</v>
      </c>
      <c r="P48" s="12">
        <f t="shared" si="5"/>
        <v>-6195.06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3195887.49</v>
      </c>
      <c r="J49" s="11">
        <f t="shared" si="3"/>
        <v>0.85337449666221632</v>
      </c>
      <c r="K49" s="38">
        <v>2899747.66</v>
      </c>
      <c r="L49" s="38">
        <v>926.18</v>
      </c>
      <c r="M49" s="38">
        <v>2898821.48</v>
      </c>
      <c r="N49" s="11">
        <f t="shared" si="4"/>
        <v>0.90704741298636882</v>
      </c>
      <c r="O49" s="38">
        <v>297066.01</v>
      </c>
      <c r="P49" s="12">
        <f t="shared" si="5"/>
        <v>-549112.50999999978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279589.75</v>
      </c>
      <c r="J50" s="11">
        <f t="shared" si="3"/>
        <v>1.0729146280157642</v>
      </c>
      <c r="K50" s="38">
        <v>233356.09</v>
      </c>
      <c r="L50" s="38">
        <v>0</v>
      </c>
      <c r="M50" s="38">
        <v>233356.09</v>
      </c>
      <c r="N50" s="11">
        <f t="shared" si="4"/>
        <v>0.83463750012294802</v>
      </c>
      <c r="O50" s="38">
        <v>46233.66</v>
      </c>
      <c r="P50" s="12">
        <f t="shared" si="5"/>
        <v>19000.75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203985.42</v>
      </c>
      <c r="L51" s="38">
        <v>0</v>
      </c>
      <c r="M51" s="38">
        <v>203985.42</v>
      </c>
      <c r="N51" s="11">
        <f t="shared" si="4"/>
        <v>1</v>
      </c>
      <c r="O51" s="38">
        <v>0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1597675.65</v>
      </c>
      <c r="J52" s="11">
        <f t="shared" si="3"/>
        <v>1.1411968928571428</v>
      </c>
      <c r="K52" s="38">
        <v>1597675.65</v>
      </c>
      <c r="L52" s="38">
        <v>0</v>
      </c>
      <c r="M52" s="38">
        <v>1597675.65</v>
      </c>
      <c r="N52" s="11">
        <f t="shared" si="4"/>
        <v>1</v>
      </c>
      <c r="O52" s="38">
        <v>0</v>
      </c>
      <c r="P52" s="12">
        <f t="shared" si="5"/>
        <v>197675.64999999991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860917.54</v>
      </c>
      <c r="J53" s="11">
        <f t="shared" si="3"/>
        <v>1.0828470410665996</v>
      </c>
      <c r="K53" s="38">
        <v>860917.54</v>
      </c>
      <c r="L53" s="38">
        <v>0</v>
      </c>
      <c r="M53" s="38">
        <v>860917.54</v>
      </c>
      <c r="N53" s="11">
        <f t="shared" si="4"/>
        <v>1</v>
      </c>
      <c r="O53" s="38">
        <v>0</v>
      </c>
      <c r="P53" s="12">
        <f t="shared" si="5"/>
        <v>65867.540000000037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189423.24</v>
      </c>
      <c r="J54" s="11">
        <f t="shared" si="3"/>
        <v>0.84007024857529322</v>
      </c>
      <c r="K54" s="38">
        <v>158876.01</v>
      </c>
      <c r="L54" s="38">
        <v>0</v>
      </c>
      <c r="M54" s="38">
        <v>158876.01</v>
      </c>
      <c r="N54" s="11">
        <f t="shared" si="4"/>
        <v>0.83873557436774926</v>
      </c>
      <c r="O54" s="38">
        <v>30547.23</v>
      </c>
      <c r="P54" s="12">
        <f t="shared" si="5"/>
        <v>-36061.760000000009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126465</v>
      </c>
      <c r="J55" s="11">
        <f t="shared" si="3"/>
        <v>0.84309999999999996</v>
      </c>
      <c r="K55" s="38">
        <v>126465</v>
      </c>
      <c r="L55" s="38">
        <v>0</v>
      </c>
      <c r="M55" s="38">
        <v>126465</v>
      </c>
      <c r="N55" s="11">
        <f t="shared" si="4"/>
        <v>1</v>
      </c>
      <c r="O55" s="38">
        <v>0</v>
      </c>
      <c r="P55" s="12">
        <f t="shared" si="5"/>
        <v>-23535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87719.22</v>
      </c>
      <c r="J56" s="11">
        <f t="shared" si="3"/>
        <v>0.51599541176470587</v>
      </c>
      <c r="K56" s="38">
        <v>87719.22</v>
      </c>
      <c r="L56" s="38">
        <v>0</v>
      </c>
      <c r="M56" s="38">
        <v>87719.22</v>
      </c>
      <c r="N56" s="11">
        <f t="shared" si="4"/>
        <v>1</v>
      </c>
      <c r="O56" s="38">
        <v>0</v>
      </c>
      <c r="P56" s="12">
        <f t="shared" si="5"/>
        <v>-82280.78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3988.06</v>
      </c>
      <c r="J58" s="11">
        <f t="shared" si="3"/>
        <v>1.2085030303030302</v>
      </c>
      <c r="K58" s="38">
        <v>3213.87</v>
      </c>
      <c r="L58" s="38">
        <v>0</v>
      </c>
      <c r="M58" s="38">
        <v>3213.87</v>
      </c>
      <c r="N58" s="11">
        <f t="shared" si="4"/>
        <v>0.80587303099752761</v>
      </c>
      <c r="O58" s="38">
        <v>774.19</v>
      </c>
      <c r="P58" s="12">
        <f t="shared" si="5"/>
        <v>688.06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127020</v>
      </c>
      <c r="H59" s="38">
        <v>477020</v>
      </c>
      <c r="I59" s="38">
        <v>314239.99</v>
      </c>
      <c r="J59" s="11">
        <f t="shared" si="3"/>
        <v>0.65875642530711498</v>
      </c>
      <c r="K59" s="38">
        <v>112632.15</v>
      </c>
      <c r="L59" s="38">
        <v>0</v>
      </c>
      <c r="M59" s="38">
        <v>112632.15</v>
      </c>
      <c r="N59" s="11">
        <f t="shared" si="4"/>
        <v>0.35842716899271793</v>
      </c>
      <c r="O59" s="38">
        <v>201607.84</v>
      </c>
      <c r="P59" s="12">
        <f t="shared" si="5"/>
        <v>-162780.01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68998.33</v>
      </c>
      <c r="J60" s="11">
        <f t="shared" si="3"/>
        <v>0.45998886666666666</v>
      </c>
      <c r="K60" s="38">
        <v>20688.189999999999</v>
      </c>
      <c r="L60" s="38">
        <v>217.67</v>
      </c>
      <c r="M60" s="38">
        <v>20470.52</v>
      </c>
      <c r="N60" s="11">
        <f t="shared" si="4"/>
        <v>0.29668138344797618</v>
      </c>
      <c r="O60" s="38">
        <v>48527.81</v>
      </c>
      <c r="P60" s="12">
        <f t="shared" si="5"/>
        <v>-81001.67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2287.12</v>
      </c>
      <c r="L61" s="38">
        <v>1.77</v>
      </c>
      <c r="M61" s="38">
        <v>2285.35</v>
      </c>
      <c r="N61" s="11">
        <f t="shared" si="4"/>
        <v>0.60839644868023479</v>
      </c>
      <c r="O61" s="38">
        <v>1471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110273.64</v>
      </c>
      <c r="J62" s="11">
        <f t="shared" si="3"/>
        <v>0.55136819999999997</v>
      </c>
      <c r="K62" s="38">
        <v>14100.6</v>
      </c>
      <c r="L62" s="38">
        <v>1060.6099999999999</v>
      </c>
      <c r="M62" s="38">
        <v>13039.99</v>
      </c>
      <c r="N62" s="11">
        <f t="shared" si="4"/>
        <v>0.11825119765702846</v>
      </c>
      <c r="O62" s="38">
        <v>97233.65</v>
      </c>
      <c r="P62" s="12">
        <f t="shared" si="5"/>
        <v>-89726.36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63874.2</v>
      </c>
      <c r="J63" s="11">
        <f t="shared" si="3"/>
        <v>49.134</v>
      </c>
      <c r="K63" s="38">
        <v>18596.599999999999</v>
      </c>
      <c r="L63" s="38">
        <v>0</v>
      </c>
      <c r="M63" s="38">
        <v>18596.599999999999</v>
      </c>
      <c r="N63" s="11">
        <f t="shared" si="4"/>
        <v>0.29114415523012421</v>
      </c>
      <c r="O63" s="38">
        <v>45277.599999999999</v>
      </c>
      <c r="P63" s="12">
        <f t="shared" si="5"/>
        <v>62574.2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34758.449999999997</v>
      </c>
      <c r="J64" s="11">
        <f t="shared" si="3"/>
        <v>0.26737269230769228</v>
      </c>
      <c r="K64" s="38">
        <v>34217.550000000003</v>
      </c>
      <c r="L64" s="38">
        <v>0</v>
      </c>
      <c r="M64" s="38">
        <v>34217.550000000003</v>
      </c>
      <c r="N64" s="11">
        <f t="shared" si="4"/>
        <v>0.98443831643816126</v>
      </c>
      <c r="O64" s="38">
        <v>540.9</v>
      </c>
      <c r="P64" s="12">
        <f t="shared" si="5"/>
        <v>-95241.55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-200.4</v>
      </c>
      <c r="J65" s="11" t="str">
        <f t="shared" si="3"/>
        <v xml:space="preserve"> </v>
      </c>
      <c r="K65" s="38">
        <v>0</v>
      </c>
      <c r="L65" s="38">
        <v>200.4</v>
      </c>
      <c r="M65" s="38">
        <v>-200.4</v>
      </c>
      <c r="N65" s="11">
        <f t="shared" si="4"/>
        <v>1</v>
      </c>
      <c r="O65" s="38">
        <v>0</v>
      </c>
      <c r="P65" s="12">
        <f t="shared" si="5"/>
        <v>-200.4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112581.3</v>
      </c>
      <c r="J67" s="11">
        <f t="shared" si="3"/>
        <v>0.51173318181818184</v>
      </c>
      <c r="K67" s="38">
        <v>47096.26</v>
      </c>
      <c r="L67" s="38">
        <v>89.49</v>
      </c>
      <c r="M67" s="38">
        <v>47006.77</v>
      </c>
      <c r="N67" s="11">
        <f t="shared" si="4"/>
        <v>0.41753621605009</v>
      </c>
      <c r="O67" s="38">
        <v>65574.53</v>
      </c>
      <c r="P67" s="12">
        <f t="shared" si="5"/>
        <v>-107418.7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6405023.5300000003</v>
      </c>
      <c r="J68" s="11">
        <f t="shared" si="3"/>
        <v>1.0500038573770492</v>
      </c>
      <c r="K68" s="38">
        <v>4125809.18</v>
      </c>
      <c r="L68" s="38">
        <v>27693.33</v>
      </c>
      <c r="M68" s="38">
        <v>4098115.85</v>
      </c>
      <c r="N68" s="11">
        <f t="shared" si="4"/>
        <v>0.63982838326903069</v>
      </c>
      <c r="O68" s="38">
        <v>2306907.6800000002</v>
      </c>
      <c r="P68" s="12">
        <f t="shared" si="5"/>
        <v>305023.53000000026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15606.62</v>
      </c>
      <c r="J69" s="11">
        <f t="shared" si="3"/>
        <v>0.62426480000000006</v>
      </c>
      <c r="K69" s="38">
        <v>10990.85</v>
      </c>
      <c r="L69" s="38">
        <v>13.39</v>
      </c>
      <c r="M69" s="38">
        <v>10977.46</v>
      </c>
      <c r="N69" s="11">
        <f t="shared" si="4"/>
        <v>0.70338484566164861</v>
      </c>
      <c r="O69" s="38">
        <v>4629.16</v>
      </c>
      <c r="P69" s="12">
        <f t="shared" si="5"/>
        <v>-9393.3799999999992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147336.82</v>
      </c>
      <c r="J70" s="11">
        <f t="shared" si="3"/>
        <v>0.920855125</v>
      </c>
      <c r="K70" s="38">
        <v>148153.18</v>
      </c>
      <c r="L70" s="38">
        <v>816.36</v>
      </c>
      <c r="M70" s="38">
        <v>147336.82</v>
      </c>
      <c r="N70" s="11">
        <f t="shared" si="4"/>
        <v>1</v>
      </c>
      <c r="O70" s="38">
        <v>0</v>
      </c>
      <c r="P70" s="12">
        <f t="shared" si="5"/>
        <v>-12663.179999999993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1158000.1100000001</v>
      </c>
      <c r="J71" s="11">
        <f t="shared" si="3"/>
        <v>1.2451614086021507</v>
      </c>
      <c r="K71" s="38">
        <v>1167081.3999999999</v>
      </c>
      <c r="L71" s="38">
        <v>9081.2900000000009</v>
      </c>
      <c r="M71" s="38">
        <v>1158000.1100000001</v>
      </c>
      <c r="N71" s="11">
        <f t="shared" si="4"/>
        <v>1</v>
      </c>
      <c r="O71" s="38">
        <v>0</v>
      </c>
      <c r="P71" s="12">
        <f t="shared" si="5"/>
        <v>228000.1100000001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607038.35</v>
      </c>
      <c r="J72" s="11">
        <f t="shared" si="3"/>
        <v>1.4453294047619047</v>
      </c>
      <c r="K72" s="38">
        <v>593704.56999999995</v>
      </c>
      <c r="L72" s="38">
        <v>4458.95</v>
      </c>
      <c r="M72" s="38">
        <v>589245.62</v>
      </c>
      <c r="N72" s="11">
        <f t="shared" si="4"/>
        <v>0.9706892818221452</v>
      </c>
      <c r="O72" s="38">
        <v>17792.73</v>
      </c>
      <c r="P72" s="12">
        <f t="shared" si="5"/>
        <v>187038.34999999998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724177.53</v>
      </c>
      <c r="J73" s="11">
        <f t="shared" si="3"/>
        <v>0.46721130967741936</v>
      </c>
      <c r="K73" s="38">
        <v>1015752.97</v>
      </c>
      <c r="L73" s="38">
        <v>291575.44</v>
      </c>
      <c r="M73" s="38">
        <v>724177.53</v>
      </c>
      <c r="N73" s="11">
        <f t="shared" si="4"/>
        <v>1</v>
      </c>
      <c r="O73" s="38">
        <v>0</v>
      </c>
      <c r="P73" s="12">
        <f t="shared" si="5"/>
        <v>-825822.47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153309.76000000001</v>
      </c>
      <c r="J74" s="11" t="str">
        <f t="shared" si="3"/>
        <v xml:space="preserve"> </v>
      </c>
      <c r="K74" s="38">
        <v>213950.49</v>
      </c>
      <c r="L74" s="38">
        <v>60640.73</v>
      </c>
      <c r="M74" s="38">
        <v>153309.76000000001</v>
      </c>
      <c r="N74" s="11">
        <f t="shared" si="4"/>
        <v>1</v>
      </c>
      <c r="O74" s="38">
        <v>0</v>
      </c>
      <c r="P74" s="12">
        <f t="shared" si="5"/>
        <v>153309.76000000001</v>
      </c>
    </row>
    <row r="75" spans="1:16" s="39" customFormat="1" x14ac:dyDescent="0.2">
      <c r="A75" s="35">
        <v>39901</v>
      </c>
      <c r="B75" s="19" t="str">
        <f t="shared" ref="B75:B129" si="9">LEFT(A75,1)</f>
        <v>3</v>
      </c>
      <c r="C75" s="19" t="str">
        <f t="shared" ref="C75:C129" si="10">LEFT(A75,2)</f>
        <v>39</v>
      </c>
      <c r="D75" s="36" t="str">
        <f t="shared" ref="D75:D129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6222.86</v>
      </c>
      <c r="J75" s="11">
        <f t="shared" si="3"/>
        <v>0.62228600000000001</v>
      </c>
      <c r="K75" s="38">
        <v>3585.94</v>
      </c>
      <c r="L75" s="38">
        <v>0</v>
      </c>
      <c r="M75" s="38">
        <v>3585.94</v>
      </c>
      <c r="N75" s="11">
        <f t="shared" si="4"/>
        <v>0.57625271981050519</v>
      </c>
      <c r="O75" s="38">
        <v>2636.92</v>
      </c>
      <c r="P75" s="12">
        <f t="shared" si="5"/>
        <v>-3777.1400000000003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206669.69</v>
      </c>
      <c r="J76" s="11">
        <f t="shared" si="3"/>
        <v>0.31833446946270327</v>
      </c>
      <c r="K76" s="38">
        <v>5620.1</v>
      </c>
      <c r="L76" s="38">
        <v>0</v>
      </c>
      <c r="M76" s="38">
        <v>5620.1</v>
      </c>
      <c r="N76" s="11">
        <f t="shared" si="4"/>
        <v>2.719363444150906E-2</v>
      </c>
      <c r="O76" s="38">
        <v>201049.59</v>
      </c>
      <c r="P76" s="12">
        <f t="shared" si="5"/>
        <v>-442552.14999999997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341276.02</v>
      </c>
      <c r="J77" s="11">
        <f t="shared" si="3"/>
        <v>1.7063801000000001</v>
      </c>
      <c r="K77" s="38">
        <v>341287.14</v>
      </c>
      <c r="L77" s="38">
        <v>11.12</v>
      </c>
      <c r="M77" s="38">
        <v>341276.02</v>
      </c>
      <c r="N77" s="11">
        <f t="shared" si="4"/>
        <v>1</v>
      </c>
      <c r="O77" s="38">
        <v>0</v>
      </c>
      <c r="P77" s="12">
        <f t="shared" si="5"/>
        <v>141276.02000000002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21176.799999999999</v>
      </c>
      <c r="J79" s="11" t="str">
        <f t="shared" si="3"/>
        <v xml:space="preserve"> </v>
      </c>
      <c r="K79" s="38">
        <v>13279.3</v>
      </c>
      <c r="L79" s="38">
        <v>0</v>
      </c>
      <c r="M79" s="38">
        <v>13279.3</v>
      </c>
      <c r="N79" s="11">
        <f t="shared" si="4"/>
        <v>0.62706830115975976</v>
      </c>
      <c r="O79" s="38">
        <v>7897.5</v>
      </c>
      <c r="P79" s="12">
        <f t="shared" si="5"/>
        <v>21176.799999999999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96</v>
      </c>
      <c r="F80" s="38">
        <v>0</v>
      </c>
      <c r="G80" s="38">
        <v>0</v>
      </c>
      <c r="H80" s="38">
        <v>0</v>
      </c>
      <c r="I80" s="38">
        <v>4161.41</v>
      </c>
      <c r="J80" s="11" t="str">
        <f t="shared" si="3"/>
        <v xml:space="preserve"> </v>
      </c>
      <c r="K80" s="38">
        <v>4161.41</v>
      </c>
      <c r="L80" s="38">
        <v>0</v>
      </c>
      <c r="M80" s="38">
        <v>4161.41</v>
      </c>
      <c r="N80" s="11">
        <f t="shared" si="4"/>
        <v>1</v>
      </c>
      <c r="O80" s="38">
        <v>0</v>
      </c>
      <c r="P80" s="12">
        <f t="shared" si="5"/>
        <v>4161.41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97</v>
      </c>
      <c r="F81" s="38">
        <v>16000</v>
      </c>
      <c r="G81" s="38">
        <v>0</v>
      </c>
      <c r="H81" s="38">
        <v>16000</v>
      </c>
      <c r="I81" s="38">
        <v>14130.31</v>
      </c>
      <c r="J81" s="11">
        <f t="shared" si="3"/>
        <v>0.88314437499999998</v>
      </c>
      <c r="K81" s="38">
        <v>14130.23</v>
      </c>
      <c r="L81" s="38">
        <v>0</v>
      </c>
      <c r="M81" s="38">
        <v>14130.23</v>
      </c>
      <c r="N81" s="11">
        <f t="shared" si="4"/>
        <v>0.99999433841154228</v>
      </c>
      <c r="O81" s="38">
        <v>0.08</v>
      </c>
      <c r="P81" s="12">
        <f t="shared" si="5"/>
        <v>-1869.6900000000005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39911</v>
      </c>
      <c r="B83" s="19" t="str">
        <f t="shared" si="9"/>
        <v>3</v>
      </c>
      <c r="C83" s="19" t="str">
        <f t="shared" si="10"/>
        <v>39</v>
      </c>
      <c r="D83" s="36" t="str">
        <f t="shared" si="11"/>
        <v>399</v>
      </c>
      <c r="E83" s="37" t="s">
        <v>99</v>
      </c>
      <c r="F83" s="38">
        <v>0</v>
      </c>
      <c r="G83" s="38">
        <v>0</v>
      </c>
      <c r="H83" s="38">
        <v>0</v>
      </c>
      <c r="I83" s="38">
        <v>82.24</v>
      </c>
      <c r="J83" s="11" t="str">
        <f t="shared" si="3"/>
        <v xml:space="preserve"> </v>
      </c>
      <c r="K83" s="38">
        <v>82.24</v>
      </c>
      <c r="L83" s="38">
        <v>0</v>
      </c>
      <c r="M83" s="38">
        <v>82.24</v>
      </c>
      <c r="N83" s="11">
        <f t="shared" si="4"/>
        <v>1</v>
      </c>
      <c r="O83" s="38">
        <v>0</v>
      </c>
      <c r="P83" s="12">
        <f t="shared" si="5"/>
        <v>82.24</v>
      </c>
    </row>
    <row r="84" spans="1:16" s="39" customFormat="1" x14ac:dyDescent="0.2">
      <c r="A84" s="35">
        <v>39912</v>
      </c>
      <c r="B84" s="19" t="str">
        <f t="shared" si="9"/>
        <v>3</v>
      </c>
      <c r="C84" s="19" t="str">
        <f t="shared" si="10"/>
        <v>39</v>
      </c>
      <c r="D84" s="36" t="str">
        <f t="shared" si="11"/>
        <v>399</v>
      </c>
      <c r="E84" s="37" t="s">
        <v>213</v>
      </c>
      <c r="F84" s="38">
        <v>0</v>
      </c>
      <c r="G84" s="38">
        <v>0</v>
      </c>
      <c r="H84" s="38">
        <v>0</v>
      </c>
      <c r="I84" s="38">
        <v>4343.2700000000004</v>
      </c>
      <c r="J84" s="11" t="str">
        <f t="shared" si="3"/>
        <v xml:space="preserve"> </v>
      </c>
      <c r="K84" s="38">
        <v>4343.2700000000004</v>
      </c>
      <c r="L84" s="38">
        <v>0</v>
      </c>
      <c r="M84" s="38">
        <v>4343.2700000000004</v>
      </c>
      <c r="N84" s="11">
        <f t="shared" si="4"/>
        <v>1</v>
      </c>
      <c r="O84" s="38">
        <v>0</v>
      </c>
      <c r="P84" s="12">
        <f t="shared" si="5"/>
        <v>4343.2700000000004</v>
      </c>
    </row>
    <row r="85" spans="1:16" s="39" customFormat="1" x14ac:dyDescent="0.2">
      <c r="A85" s="35">
        <v>42005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100</v>
      </c>
      <c r="F85" s="38">
        <v>0</v>
      </c>
      <c r="G85" s="38">
        <v>0</v>
      </c>
      <c r="H85" s="38">
        <v>0</v>
      </c>
      <c r="I85" s="38">
        <v>0</v>
      </c>
      <c r="J85" s="11" t="str">
        <f t="shared" si="3"/>
        <v xml:space="preserve"> </v>
      </c>
      <c r="K85" s="38">
        <v>0</v>
      </c>
      <c r="L85" s="38">
        <v>0</v>
      </c>
      <c r="M85" s="38">
        <v>0</v>
      </c>
      <c r="N85" s="11" t="str">
        <f t="shared" si="4"/>
        <v xml:space="preserve"> </v>
      </c>
      <c r="O85" s="38">
        <v>0</v>
      </c>
      <c r="P85" s="12">
        <f t="shared" si="5"/>
        <v>0</v>
      </c>
    </row>
    <row r="86" spans="1:16" s="39" customFormat="1" x14ac:dyDescent="0.2">
      <c r="A86" s="35">
        <v>42010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101</v>
      </c>
      <c r="F86" s="38">
        <v>102905420</v>
      </c>
      <c r="G86" s="38">
        <v>0</v>
      </c>
      <c r="H86" s="38">
        <v>102905420</v>
      </c>
      <c r="I86" s="38">
        <v>109845738.23</v>
      </c>
      <c r="J86" s="11">
        <f t="shared" si="3"/>
        <v>1.0674436606934796</v>
      </c>
      <c r="K86" s="38">
        <v>110820745.31</v>
      </c>
      <c r="L86" s="38">
        <v>975007.08</v>
      </c>
      <c r="M86" s="38">
        <v>109845738.23</v>
      </c>
      <c r="N86" s="11">
        <f t="shared" si="4"/>
        <v>1</v>
      </c>
      <c r="O86" s="38">
        <v>0</v>
      </c>
      <c r="P86" s="12">
        <f t="shared" si="5"/>
        <v>6940318.2300000042</v>
      </c>
    </row>
    <row r="87" spans="1:16" s="39" customFormat="1" x14ac:dyDescent="0.2">
      <c r="A87" s="35">
        <v>42020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102</v>
      </c>
      <c r="F87" s="38">
        <v>6668800</v>
      </c>
      <c r="G87" s="38">
        <v>0</v>
      </c>
      <c r="H87" s="38">
        <v>6668800</v>
      </c>
      <c r="I87" s="38">
        <v>0</v>
      </c>
      <c r="J87" s="11">
        <f t="shared" si="3"/>
        <v>0</v>
      </c>
      <c r="K87" s="38">
        <v>0</v>
      </c>
      <c r="L87" s="38">
        <v>0</v>
      </c>
      <c r="M87" s="38">
        <v>0</v>
      </c>
      <c r="N87" s="11" t="str">
        <f t="shared" si="4"/>
        <v xml:space="preserve"> </v>
      </c>
      <c r="O87" s="38">
        <v>0</v>
      </c>
      <c r="P87" s="12">
        <f t="shared" si="5"/>
        <v>-6668800</v>
      </c>
    </row>
    <row r="88" spans="1:16" s="39" customFormat="1" x14ac:dyDescent="0.2">
      <c r="A88" s="35">
        <v>42090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103</v>
      </c>
      <c r="F88" s="38">
        <v>1500000</v>
      </c>
      <c r="G88" s="38">
        <v>3067570.04</v>
      </c>
      <c r="H88" s="38">
        <v>4567570.04</v>
      </c>
      <c r="I88" s="38">
        <v>4777895.88</v>
      </c>
      <c r="J88" s="11">
        <f t="shared" si="3"/>
        <v>1.0460476441867546</v>
      </c>
      <c r="K88" s="38">
        <v>1828058.32</v>
      </c>
      <c r="L88" s="38">
        <v>0</v>
      </c>
      <c r="M88" s="38">
        <v>1828058.32</v>
      </c>
      <c r="N88" s="11">
        <f t="shared" si="4"/>
        <v>0.3826073999754051</v>
      </c>
      <c r="O88" s="38">
        <v>2949837.56</v>
      </c>
      <c r="P88" s="12">
        <f t="shared" si="5"/>
        <v>210325.83999999985</v>
      </c>
    </row>
    <row r="89" spans="1:16" s="39" customFormat="1" x14ac:dyDescent="0.2">
      <c r="A89" s="35">
        <v>42091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104</v>
      </c>
      <c r="F89" s="38">
        <v>70000</v>
      </c>
      <c r="G89" s="38">
        <v>0</v>
      </c>
      <c r="H89" s="38">
        <v>70000</v>
      </c>
      <c r="I89" s="38">
        <v>79984</v>
      </c>
      <c r="J89" s="11">
        <f t="shared" si="3"/>
        <v>1.1426285714285713</v>
      </c>
      <c r="K89" s="38">
        <v>79984</v>
      </c>
      <c r="L89" s="38">
        <v>0</v>
      </c>
      <c r="M89" s="38">
        <v>79984</v>
      </c>
      <c r="N89" s="11">
        <f t="shared" si="4"/>
        <v>1</v>
      </c>
      <c r="O89" s="38">
        <v>0</v>
      </c>
      <c r="P89" s="12">
        <f t="shared" si="5"/>
        <v>9984</v>
      </c>
    </row>
    <row r="90" spans="1:16" s="39" customFormat="1" x14ac:dyDescent="0.2">
      <c r="A90" s="35">
        <v>42092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105</v>
      </c>
      <c r="F90" s="38">
        <v>125000</v>
      </c>
      <c r="G90" s="38">
        <v>0</v>
      </c>
      <c r="H90" s="38">
        <v>125000</v>
      </c>
      <c r="I90" s="38">
        <v>182591.98</v>
      </c>
      <c r="J90" s="11">
        <f t="shared" si="3"/>
        <v>1.4607358400000001</v>
      </c>
      <c r="K90" s="38">
        <v>182591.98</v>
      </c>
      <c r="L90" s="38">
        <v>0</v>
      </c>
      <c r="M90" s="38">
        <v>182591.98</v>
      </c>
      <c r="N90" s="11">
        <f t="shared" si="4"/>
        <v>1</v>
      </c>
      <c r="O90" s="38">
        <v>0</v>
      </c>
      <c r="P90" s="12">
        <f t="shared" si="5"/>
        <v>57591.98000000001</v>
      </c>
    </row>
    <row r="91" spans="1:16" s="39" customFormat="1" x14ac:dyDescent="0.2">
      <c r="A91" s="35">
        <v>42093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106</v>
      </c>
      <c r="F91" s="38">
        <v>40000</v>
      </c>
      <c r="G91" s="38">
        <v>0</v>
      </c>
      <c r="H91" s="38">
        <v>40000</v>
      </c>
      <c r="I91" s="38">
        <v>38057.279999999999</v>
      </c>
      <c r="J91" s="11">
        <f t="shared" si="3"/>
        <v>0.95143199999999994</v>
      </c>
      <c r="K91" s="38">
        <v>38057.279999999999</v>
      </c>
      <c r="L91" s="38">
        <v>0</v>
      </c>
      <c r="M91" s="38">
        <v>38057.279999999999</v>
      </c>
      <c r="N91" s="11">
        <f t="shared" si="4"/>
        <v>1</v>
      </c>
      <c r="O91" s="38">
        <v>0</v>
      </c>
      <c r="P91" s="12">
        <f t="shared" si="5"/>
        <v>-1942.7200000000012</v>
      </c>
    </row>
    <row r="92" spans="1:16" s="39" customFormat="1" x14ac:dyDescent="0.2">
      <c r="A92" s="35">
        <v>42096</v>
      </c>
      <c r="B92" s="19" t="str">
        <f t="shared" si="9"/>
        <v>4</v>
      </c>
      <c r="C92" s="19" t="str">
        <f t="shared" si="10"/>
        <v>42</v>
      </c>
      <c r="D92" s="36" t="str">
        <f t="shared" si="11"/>
        <v>420</v>
      </c>
      <c r="E92" s="37" t="s">
        <v>107</v>
      </c>
      <c r="F92" s="38">
        <v>0</v>
      </c>
      <c r="G92" s="38">
        <v>0</v>
      </c>
      <c r="H92" s="38">
        <v>0</v>
      </c>
      <c r="I92" s="38">
        <v>0</v>
      </c>
      <c r="J92" s="11" t="str">
        <f t="shared" ref="J92:J171" si="12">IF(H92=0," ",I92/H92)</f>
        <v xml:space="preserve"> </v>
      </c>
      <c r="K92" s="38">
        <v>0</v>
      </c>
      <c r="L92" s="38">
        <v>0</v>
      </c>
      <c r="M92" s="38">
        <v>0</v>
      </c>
      <c r="N92" s="11" t="str">
        <f t="shared" si="4"/>
        <v xml:space="preserve"> </v>
      </c>
      <c r="O92" s="38">
        <v>0</v>
      </c>
      <c r="P92" s="12">
        <f t="shared" si="5"/>
        <v>0</v>
      </c>
    </row>
    <row r="93" spans="1:16" s="39" customFormat="1" x14ac:dyDescent="0.2">
      <c r="A93" s="35">
        <v>42097</v>
      </c>
      <c r="B93" s="19" t="str">
        <f t="shared" si="9"/>
        <v>4</v>
      </c>
      <c r="C93" s="19" t="str">
        <f t="shared" si="10"/>
        <v>42</v>
      </c>
      <c r="D93" s="36" t="str">
        <f t="shared" si="11"/>
        <v>420</v>
      </c>
      <c r="E93" s="37" t="s">
        <v>108</v>
      </c>
      <c r="F93" s="38">
        <v>555256</v>
      </c>
      <c r="G93" s="38">
        <v>0</v>
      </c>
      <c r="H93" s="38">
        <v>555256</v>
      </c>
      <c r="I93" s="38">
        <v>0</v>
      </c>
      <c r="J93" s="11">
        <f t="shared" si="12"/>
        <v>0</v>
      </c>
      <c r="K93" s="38">
        <v>0</v>
      </c>
      <c r="L93" s="38">
        <v>0</v>
      </c>
      <c r="M93" s="38">
        <v>0</v>
      </c>
      <c r="N93" s="11" t="str">
        <f t="shared" si="4"/>
        <v xml:space="preserve"> </v>
      </c>
      <c r="O93" s="38">
        <v>0</v>
      </c>
      <c r="P93" s="12">
        <f t="shared" si="5"/>
        <v>-555256</v>
      </c>
    </row>
    <row r="94" spans="1:16" s="39" customFormat="1" x14ac:dyDescent="0.2">
      <c r="A94" s="35">
        <v>42099</v>
      </c>
      <c r="B94" s="19" t="str">
        <f t="shared" si="9"/>
        <v>4</v>
      </c>
      <c r="C94" s="19" t="str">
        <f t="shared" si="10"/>
        <v>42</v>
      </c>
      <c r="D94" s="36" t="str">
        <f t="shared" si="11"/>
        <v>420</v>
      </c>
      <c r="E94" s="37" t="s">
        <v>109</v>
      </c>
      <c r="F94" s="38">
        <v>0</v>
      </c>
      <c r="G94" s="38">
        <v>0</v>
      </c>
      <c r="H94" s="38">
        <v>0</v>
      </c>
      <c r="I94" s="38">
        <v>25000</v>
      </c>
      <c r="J94" s="11" t="str">
        <f t="shared" si="12"/>
        <v xml:space="preserve"> </v>
      </c>
      <c r="K94" s="38">
        <v>25000</v>
      </c>
      <c r="L94" s="38">
        <v>0</v>
      </c>
      <c r="M94" s="38">
        <v>25000</v>
      </c>
      <c r="N94" s="11">
        <f t="shared" si="4"/>
        <v>1</v>
      </c>
      <c r="O94" s="38">
        <v>0</v>
      </c>
      <c r="P94" s="12">
        <f t="shared" ref="P94:P157" si="13">I94-H94</f>
        <v>25000</v>
      </c>
    </row>
    <row r="95" spans="1:16" s="39" customFormat="1" x14ac:dyDescent="0.2">
      <c r="A95" s="35">
        <v>45001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110</v>
      </c>
      <c r="F95" s="38">
        <v>597883</v>
      </c>
      <c r="G95" s="38">
        <v>0</v>
      </c>
      <c r="H95" s="38">
        <v>597883</v>
      </c>
      <c r="I95" s="38">
        <v>237579.67</v>
      </c>
      <c r="J95" s="11">
        <f t="shared" si="12"/>
        <v>0.39736816400533215</v>
      </c>
      <c r="K95" s="38">
        <v>597883</v>
      </c>
      <c r="L95" s="38">
        <v>360303.33</v>
      </c>
      <c r="M95" s="38">
        <v>237579.67</v>
      </c>
      <c r="N95" s="11">
        <f t="shared" si="4"/>
        <v>1</v>
      </c>
      <c r="O95" s="38">
        <v>0</v>
      </c>
      <c r="P95" s="12">
        <f t="shared" si="13"/>
        <v>-360303.32999999996</v>
      </c>
    </row>
    <row r="96" spans="1:16" s="39" customFormat="1" x14ac:dyDescent="0.2">
      <c r="A96" s="35">
        <v>45002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111</v>
      </c>
      <c r="F96" s="38">
        <v>10508800</v>
      </c>
      <c r="G96" s="38">
        <v>0</v>
      </c>
      <c r="H96" s="38">
        <v>10508800</v>
      </c>
      <c r="I96" s="38">
        <v>9511538.2699999996</v>
      </c>
      <c r="J96" s="11">
        <f t="shared" si="12"/>
        <v>0.90510222575365407</v>
      </c>
      <c r="K96" s="38">
        <v>9035209</v>
      </c>
      <c r="L96" s="38">
        <v>0</v>
      </c>
      <c r="M96" s="38">
        <v>9035209</v>
      </c>
      <c r="N96" s="11">
        <f t="shared" si="4"/>
        <v>0.94992090064943835</v>
      </c>
      <c r="O96" s="38">
        <v>476329.27</v>
      </c>
      <c r="P96" s="12">
        <f t="shared" si="13"/>
        <v>-997261.73000000045</v>
      </c>
    </row>
    <row r="97" spans="1:16" s="39" customFormat="1" x14ac:dyDescent="0.2">
      <c r="A97" s="35">
        <v>45004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112</v>
      </c>
      <c r="F97" s="38">
        <v>3308000</v>
      </c>
      <c r="G97" s="38">
        <v>0</v>
      </c>
      <c r="H97" s="38">
        <v>3308000</v>
      </c>
      <c r="I97" s="38">
        <v>2884502.77</v>
      </c>
      <c r="J97" s="11">
        <f t="shared" si="12"/>
        <v>0.87197786275695288</v>
      </c>
      <c r="K97" s="38">
        <v>1557604</v>
      </c>
      <c r="L97" s="38">
        <v>0</v>
      </c>
      <c r="M97" s="38">
        <v>1557604</v>
      </c>
      <c r="N97" s="11">
        <f t="shared" si="4"/>
        <v>0.53999046775053017</v>
      </c>
      <c r="O97" s="38">
        <v>1326898.77</v>
      </c>
      <c r="P97" s="12">
        <f t="shared" si="13"/>
        <v>-423497.23</v>
      </c>
    </row>
    <row r="98" spans="1:16" s="39" customFormat="1" x14ac:dyDescent="0.2">
      <c r="A98" s="35">
        <v>45005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113</v>
      </c>
      <c r="F98" s="38">
        <v>863000</v>
      </c>
      <c r="G98" s="38">
        <v>0</v>
      </c>
      <c r="H98" s="38">
        <v>863000</v>
      </c>
      <c r="I98" s="38">
        <v>633989.25</v>
      </c>
      <c r="J98" s="11">
        <f t="shared" si="12"/>
        <v>0.73463412514484361</v>
      </c>
      <c r="K98" s="38">
        <v>625421.25</v>
      </c>
      <c r="L98" s="38">
        <v>0</v>
      </c>
      <c r="M98" s="38">
        <v>625421.25</v>
      </c>
      <c r="N98" s="11">
        <f t="shared" si="4"/>
        <v>0.98648557526803493</v>
      </c>
      <c r="O98" s="38">
        <v>8568</v>
      </c>
      <c r="P98" s="12">
        <f t="shared" si="13"/>
        <v>-229010.75</v>
      </c>
    </row>
    <row r="99" spans="1:16" s="39" customFormat="1" x14ac:dyDescent="0.2">
      <c r="A99" s="35">
        <v>45007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114</v>
      </c>
      <c r="F99" s="38">
        <v>464500</v>
      </c>
      <c r="G99" s="38">
        <v>0</v>
      </c>
      <c r="H99" s="38">
        <v>464500</v>
      </c>
      <c r="I99" s="38">
        <v>498480.44</v>
      </c>
      <c r="J99" s="11">
        <f t="shared" si="12"/>
        <v>1.0731548762109795</v>
      </c>
      <c r="K99" s="38">
        <v>494278.44</v>
      </c>
      <c r="L99" s="38">
        <v>0</v>
      </c>
      <c r="M99" s="38">
        <v>494278.44</v>
      </c>
      <c r="N99" s="11">
        <f t="shared" si="4"/>
        <v>0.99157038137745179</v>
      </c>
      <c r="O99" s="38">
        <v>4202</v>
      </c>
      <c r="P99" s="12">
        <f t="shared" si="13"/>
        <v>33980.44</v>
      </c>
    </row>
    <row r="100" spans="1:16" s="39" customFormat="1" x14ac:dyDescent="0.2">
      <c r="A100" s="35">
        <v>45008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115</v>
      </c>
      <c r="F100" s="38">
        <v>1374</v>
      </c>
      <c r="G100" s="38">
        <v>0</v>
      </c>
      <c r="H100" s="38">
        <v>1374</v>
      </c>
      <c r="I100" s="38">
        <v>0</v>
      </c>
      <c r="J100" s="11">
        <f t="shared" si="12"/>
        <v>0</v>
      </c>
      <c r="K100" s="38">
        <v>0</v>
      </c>
      <c r="L100" s="38">
        <v>0</v>
      </c>
      <c r="M100" s="38">
        <v>0</v>
      </c>
      <c r="N100" s="11" t="str">
        <f t="shared" si="4"/>
        <v xml:space="preserve"> </v>
      </c>
      <c r="O100" s="38">
        <v>0</v>
      </c>
      <c r="P100" s="12">
        <f t="shared" si="13"/>
        <v>-1374</v>
      </c>
    </row>
    <row r="101" spans="1:16" s="39" customFormat="1" x14ac:dyDescent="0.2">
      <c r="A101" s="35">
        <v>45009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116</v>
      </c>
      <c r="F101" s="38">
        <v>19500</v>
      </c>
      <c r="G101" s="38">
        <v>0</v>
      </c>
      <c r="H101" s="38">
        <v>19500</v>
      </c>
      <c r="I101" s="38">
        <v>14905.31</v>
      </c>
      <c r="J101" s="11">
        <f t="shared" si="12"/>
        <v>0.76437487179487174</v>
      </c>
      <c r="K101" s="38">
        <v>14905.31</v>
      </c>
      <c r="L101" s="38">
        <v>0</v>
      </c>
      <c r="M101" s="38">
        <v>14905.31</v>
      </c>
      <c r="N101" s="11">
        <f t="shared" si="4"/>
        <v>1</v>
      </c>
      <c r="O101" s="38">
        <v>0</v>
      </c>
      <c r="P101" s="12">
        <f t="shared" si="13"/>
        <v>-4594.6900000000005</v>
      </c>
    </row>
    <row r="102" spans="1:16" s="39" customFormat="1" x14ac:dyDescent="0.2">
      <c r="A102" s="35">
        <v>45010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117</v>
      </c>
      <c r="F102" s="38">
        <v>88000</v>
      </c>
      <c r="G102" s="38">
        <v>0</v>
      </c>
      <c r="H102" s="38">
        <v>88000</v>
      </c>
      <c r="I102" s="38">
        <v>88000</v>
      </c>
      <c r="J102" s="11">
        <f t="shared" si="12"/>
        <v>1</v>
      </c>
      <c r="K102" s="38">
        <v>88000</v>
      </c>
      <c r="L102" s="38">
        <v>0</v>
      </c>
      <c r="M102" s="38">
        <v>88000</v>
      </c>
      <c r="N102" s="11">
        <f t="shared" si="4"/>
        <v>1</v>
      </c>
      <c r="O102" s="38">
        <v>0</v>
      </c>
      <c r="P102" s="12">
        <f t="shared" si="13"/>
        <v>0</v>
      </c>
    </row>
    <row r="103" spans="1:16" s="39" customFormat="1" x14ac:dyDescent="0.2">
      <c r="A103" s="35">
        <v>45011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118</v>
      </c>
      <c r="F103" s="38">
        <v>810233</v>
      </c>
      <c r="G103" s="38">
        <v>0</v>
      </c>
      <c r="H103" s="38">
        <v>810233</v>
      </c>
      <c r="I103" s="38">
        <v>810233</v>
      </c>
      <c r="J103" s="11">
        <f t="shared" si="12"/>
        <v>1</v>
      </c>
      <c r="K103" s="38">
        <v>265734</v>
      </c>
      <c r="L103" s="38">
        <v>0</v>
      </c>
      <c r="M103" s="38">
        <v>265734</v>
      </c>
      <c r="N103" s="11">
        <f t="shared" si="4"/>
        <v>0.32797232401050069</v>
      </c>
      <c r="O103" s="38">
        <v>544499</v>
      </c>
      <c r="P103" s="12">
        <f t="shared" si="13"/>
        <v>0</v>
      </c>
    </row>
    <row r="104" spans="1:16" s="39" customFormat="1" x14ac:dyDescent="0.2">
      <c r="A104" s="35">
        <v>45016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119</v>
      </c>
      <c r="F104" s="38">
        <v>162874</v>
      </c>
      <c r="G104" s="38">
        <v>0</v>
      </c>
      <c r="H104" s="38">
        <v>162874</v>
      </c>
      <c r="I104" s="38">
        <v>285222.24</v>
      </c>
      <c r="J104" s="11">
        <f t="shared" si="12"/>
        <v>1.7511833687390252</v>
      </c>
      <c r="K104" s="38">
        <v>164729.79</v>
      </c>
      <c r="L104" s="38">
        <v>0</v>
      </c>
      <c r="M104" s="38">
        <v>164729.79</v>
      </c>
      <c r="N104" s="11">
        <f t="shared" si="4"/>
        <v>0.57754889660778208</v>
      </c>
      <c r="O104" s="38">
        <v>120492.45</v>
      </c>
      <c r="P104" s="12">
        <f t="shared" si="13"/>
        <v>122348.23999999999</v>
      </c>
    </row>
    <row r="105" spans="1:16" s="39" customFormat="1" x14ac:dyDescent="0.2">
      <c r="A105" s="35">
        <v>45017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120</v>
      </c>
      <c r="F105" s="38">
        <v>399000</v>
      </c>
      <c r="G105" s="38">
        <v>0</v>
      </c>
      <c r="H105" s="38">
        <v>399000</v>
      </c>
      <c r="I105" s="38">
        <v>178043.75</v>
      </c>
      <c r="J105" s="11">
        <f t="shared" si="12"/>
        <v>0.44622493734335839</v>
      </c>
      <c r="K105" s="38">
        <v>101337</v>
      </c>
      <c r="L105" s="38">
        <v>58515.25</v>
      </c>
      <c r="M105" s="38">
        <v>42821.75</v>
      </c>
      <c r="N105" s="11">
        <f t="shared" si="4"/>
        <v>0.24051251448028926</v>
      </c>
      <c r="O105" s="38">
        <v>135222</v>
      </c>
      <c r="P105" s="12">
        <f t="shared" si="13"/>
        <v>-220956.25</v>
      </c>
    </row>
    <row r="106" spans="1:16" s="39" customFormat="1" x14ac:dyDescent="0.2">
      <c r="A106" s="35">
        <v>45018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121</v>
      </c>
      <c r="F106" s="38">
        <v>10500</v>
      </c>
      <c r="G106" s="38">
        <v>0</v>
      </c>
      <c r="H106" s="38">
        <v>10500</v>
      </c>
      <c r="I106" s="38">
        <v>2095.25</v>
      </c>
      <c r="J106" s="11">
        <f t="shared" si="12"/>
        <v>0.19954761904761906</v>
      </c>
      <c r="K106" s="38">
        <v>3689</v>
      </c>
      <c r="L106" s="38">
        <v>1593.75</v>
      </c>
      <c r="M106" s="38">
        <v>2095.25</v>
      </c>
      <c r="N106" s="11">
        <f t="shared" si="4"/>
        <v>1</v>
      </c>
      <c r="O106" s="38">
        <v>0</v>
      </c>
      <c r="P106" s="12">
        <f t="shared" si="13"/>
        <v>-8404.75</v>
      </c>
    </row>
    <row r="107" spans="1:16" s="39" customFormat="1" x14ac:dyDescent="0.2">
      <c r="A107" s="35">
        <v>45034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122</v>
      </c>
      <c r="F107" s="38">
        <v>0</v>
      </c>
      <c r="G107" s="38">
        <v>0</v>
      </c>
      <c r="H107" s="38">
        <v>0</v>
      </c>
      <c r="I107" s="38">
        <v>50695.71</v>
      </c>
      <c r="J107" s="11" t="str">
        <f t="shared" si="12"/>
        <v xml:space="preserve"> </v>
      </c>
      <c r="K107" s="38">
        <v>50695.71</v>
      </c>
      <c r="L107" s="38">
        <v>0</v>
      </c>
      <c r="M107" s="38">
        <v>50695.71</v>
      </c>
      <c r="N107" s="11">
        <f t="shared" si="4"/>
        <v>1</v>
      </c>
      <c r="O107" s="38">
        <v>0</v>
      </c>
      <c r="P107" s="12">
        <f t="shared" si="13"/>
        <v>50695.71</v>
      </c>
    </row>
    <row r="108" spans="1:16" s="39" customFormat="1" x14ac:dyDescent="0.2">
      <c r="A108" s="35">
        <v>45035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123</v>
      </c>
      <c r="F108" s="38">
        <v>0</v>
      </c>
      <c r="G108" s="38">
        <v>0</v>
      </c>
      <c r="H108" s="38">
        <v>0</v>
      </c>
      <c r="I108" s="38">
        <v>0</v>
      </c>
      <c r="J108" s="11" t="str">
        <f t="shared" si="12"/>
        <v xml:space="preserve"> </v>
      </c>
      <c r="K108" s="38">
        <v>0</v>
      </c>
      <c r="L108" s="38">
        <v>0</v>
      </c>
      <c r="M108" s="38">
        <v>0</v>
      </c>
      <c r="N108" s="11" t="str">
        <f t="shared" si="4"/>
        <v xml:space="preserve"> </v>
      </c>
      <c r="O108" s="38">
        <v>0</v>
      </c>
      <c r="P108" s="12">
        <f t="shared" si="13"/>
        <v>0</v>
      </c>
    </row>
    <row r="109" spans="1:16" s="39" customFormat="1" x14ac:dyDescent="0.2">
      <c r="A109" s="35">
        <v>45060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124</v>
      </c>
      <c r="F109" s="38">
        <v>75120</v>
      </c>
      <c r="G109" s="38">
        <v>0</v>
      </c>
      <c r="H109" s="38">
        <v>75120</v>
      </c>
      <c r="I109" s="38">
        <v>51188.38</v>
      </c>
      <c r="J109" s="11">
        <f t="shared" si="12"/>
        <v>0.68142145899893503</v>
      </c>
      <c r="K109" s="38">
        <v>30968.560000000001</v>
      </c>
      <c r="L109" s="38">
        <v>0</v>
      </c>
      <c r="M109" s="38">
        <v>30968.560000000001</v>
      </c>
      <c r="N109" s="11">
        <f t="shared" si="4"/>
        <v>0.60499199232325784</v>
      </c>
      <c r="O109" s="38">
        <v>20219.82</v>
      </c>
      <c r="P109" s="12">
        <f t="shared" si="13"/>
        <v>-23931.620000000003</v>
      </c>
    </row>
    <row r="110" spans="1:16" s="39" customFormat="1" x14ac:dyDescent="0.2">
      <c r="A110" s="35">
        <v>45080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125</v>
      </c>
      <c r="F110" s="38">
        <v>0</v>
      </c>
      <c r="G110" s="38">
        <v>147150</v>
      </c>
      <c r="H110" s="38">
        <v>147150</v>
      </c>
      <c r="I110" s="38">
        <v>146931.44</v>
      </c>
      <c r="J110" s="11">
        <f t="shared" si="12"/>
        <v>0.99851471287801563</v>
      </c>
      <c r="K110" s="38">
        <v>146931.44</v>
      </c>
      <c r="L110" s="38">
        <v>0</v>
      </c>
      <c r="M110" s="38">
        <v>146931.44</v>
      </c>
      <c r="N110" s="11">
        <f t="shared" si="4"/>
        <v>1</v>
      </c>
      <c r="O110" s="38">
        <v>0</v>
      </c>
      <c r="P110" s="12">
        <f t="shared" si="13"/>
        <v>-218.55999999999767</v>
      </c>
    </row>
    <row r="111" spans="1:16" s="39" customFormat="1" x14ac:dyDescent="0.2">
      <c r="A111" s="35">
        <v>45081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126</v>
      </c>
      <c r="F111" s="38">
        <v>220000</v>
      </c>
      <c r="G111" s="38">
        <v>0</v>
      </c>
      <c r="H111" s="38">
        <v>220000</v>
      </c>
      <c r="I111" s="38">
        <v>220893.4</v>
      </c>
      <c r="J111" s="11">
        <f t="shared" si="12"/>
        <v>1.0040609090909092</v>
      </c>
      <c r="K111" s="38">
        <v>220893.4</v>
      </c>
      <c r="L111" s="38">
        <v>0</v>
      </c>
      <c r="M111" s="38">
        <v>220893.4</v>
      </c>
      <c r="N111" s="11">
        <f t="shared" si="4"/>
        <v>1</v>
      </c>
      <c r="O111" s="38">
        <v>0</v>
      </c>
      <c r="P111" s="12">
        <f t="shared" si="13"/>
        <v>893.39999999999418</v>
      </c>
    </row>
    <row r="112" spans="1:16" s="39" customFormat="1" x14ac:dyDescent="0.2">
      <c r="A112" s="35">
        <v>45082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127</v>
      </c>
      <c r="F112" s="38">
        <v>1722000</v>
      </c>
      <c r="G112" s="38">
        <v>0</v>
      </c>
      <c r="H112" s="38">
        <v>1722000</v>
      </c>
      <c r="I112" s="38">
        <v>1728739.52</v>
      </c>
      <c r="J112" s="11">
        <f t="shared" si="12"/>
        <v>1.0039137746806039</v>
      </c>
      <c r="K112" s="38">
        <v>1728739.52</v>
      </c>
      <c r="L112" s="38">
        <v>0</v>
      </c>
      <c r="M112" s="38">
        <v>1728739.52</v>
      </c>
      <c r="N112" s="11">
        <f t="shared" si="4"/>
        <v>1</v>
      </c>
      <c r="O112" s="38">
        <v>0</v>
      </c>
      <c r="P112" s="12">
        <f t="shared" si="13"/>
        <v>6739.5200000000186</v>
      </c>
    </row>
    <row r="113" spans="1:16" s="39" customFormat="1" x14ac:dyDescent="0.2">
      <c r="A113" s="35">
        <v>45084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450</v>
      </c>
      <c r="E113" s="37" t="s">
        <v>128</v>
      </c>
      <c r="F113" s="38">
        <v>570000</v>
      </c>
      <c r="G113" s="38">
        <v>0</v>
      </c>
      <c r="H113" s="38">
        <v>570000</v>
      </c>
      <c r="I113" s="38">
        <v>530911.54</v>
      </c>
      <c r="J113" s="11">
        <f t="shared" si="12"/>
        <v>0.93142375438596503</v>
      </c>
      <c r="K113" s="38">
        <v>530911.54</v>
      </c>
      <c r="L113" s="38">
        <v>0</v>
      </c>
      <c r="M113" s="38">
        <v>530911.54</v>
      </c>
      <c r="N113" s="11">
        <f t="shared" si="4"/>
        <v>1</v>
      </c>
      <c r="O113" s="38">
        <v>0</v>
      </c>
      <c r="P113" s="12">
        <f t="shared" si="13"/>
        <v>-39088.459999999963</v>
      </c>
    </row>
    <row r="114" spans="1:16" s="39" customFormat="1" x14ac:dyDescent="0.2">
      <c r="A114" s="35">
        <v>45086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450</v>
      </c>
      <c r="E114" s="37" t="s">
        <v>214</v>
      </c>
      <c r="F114" s="38">
        <v>0</v>
      </c>
      <c r="G114" s="38">
        <v>0</v>
      </c>
      <c r="H114" s="38">
        <v>0</v>
      </c>
      <c r="I114" s="38">
        <v>42750</v>
      </c>
      <c r="J114" s="11" t="str">
        <f t="shared" si="12"/>
        <v xml:space="preserve"> </v>
      </c>
      <c r="K114" s="38">
        <v>42750</v>
      </c>
      <c r="L114" s="38">
        <v>0</v>
      </c>
      <c r="M114" s="38">
        <v>42750</v>
      </c>
      <c r="N114" s="11">
        <f t="shared" si="4"/>
        <v>1</v>
      </c>
      <c r="O114" s="38">
        <v>0</v>
      </c>
      <c r="P114" s="12">
        <f t="shared" si="13"/>
        <v>42750</v>
      </c>
    </row>
    <row r="115" spans="1:16" s="39" customFormat="1" x14ac:dyDescent="0.2">
      <c r="A115" s="35">
        <v>45087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450</v>
      </c>
      <c r="E115" s="37" t="s">
        <v>129</v>
      </c>
      <c r="F115" s="38">
        <v>0</v>
      </c>
      <c r="G115" s="38">
        <v>21358.28</v>
      </c>
      <c r="H115" s="38">
        <v>21358.28</v>
      </c>
      <c r="I115" s="38">
        <v>21358.31</v>
      </c>
      <c r="J115" s="11">
        <f t="shared" si="12"/>
        <v>1.0000014046074872</v>
      </c>
      <c r="K115" s="38">
        <v>21358.31</v>
      </c>
      <c r="L115" s="38">
        <v>0</v>
      </c>
      <c r="M115" s="38">
        <v>21358.31</v>
      </c>
      <c r="N115" s="11">
        <f t="shared" si="4"/>
        <v>1</v>
      </c>
      <c r="O115" s="38">
        <v>0</v>
      </c>
      <c r="P115" s="12">
        <f t="shared" si="13"/>
        <v>3.0000000002473826E-2</v>
      </c>
    </row>
    <row r="116" spans="1:16" s="39" customFormat="1" x14ac:dyDescent="0.2">
      <c r="A116" s="35">
        <v>45088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450</v>
      </c>
      <c r="E116" s="37" t="s">
        <v>130</v>
      </c>
      <c r="F116" s="38">
        <v>2498002</v>
      </c>
      <c r="G116" s="38">
        <v>0</v>
      </c>
      <c r="H116" s="38">
        <v>2498002</v>
      </c>
      <c r="I116" s="38">
        <v>2594008.2200000002</v>
      </c>
      <c r="J116" s="11">
        <f t="shared" si="12"/>
        <v>1.0384332038164903</v>
      </c>
      <c r="K116" s="38">
        <v>2594008.2200000002</v>
      </c>
      <c r="L116" s="38">
        <v>0</v>
      </c>
      <c r="M116" s="38">
        <v>2594008.2200000002</v>
      </c>
      <c r="N116" s="11">
        <f t="shared" si="4"/>
        <v>1</v>
      </c>
      <c r="O116" s="38">
        <v>0</v>
      </c>
      <c r="P116" s="12">
        <f t="shared" si="13"/>
        <v>96006.220000000205</v>
      </c>
    </row>
    <row r="117" spans="1:16" s="39" customFormat="1" x14ac:dyDescent="0.2">
      <c r="A117" s="35">
        <v>45089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450</v>
      </c>
      <c r="E117" s="37" t="s">
        <v>131</v>
      </c>
      <c r="F117" s="38">
        <v>0</v>
      </c>
      <c r="G117" s="38">
        <v>0</v>
      </c>
      <c r="H117" s="38">
        <v>0</v>
      </c>
      <c r="I117" s="38">
        <v>0</v>
      </c>
      <c r="J117" s="11" t="str">
        <f t="shared" si="12"/>
        <v xml:space="preserve"> </v>
      </c>
      <c r="K117" s="38">
        <v>0</v>
      </c>
      <c r="L117" s="38">
        <v>0</v>
      </c>
      <c r="M117" s="38">
        <v>0</v>
      </c>
      <c r="N117" s="11" t="str">
        <f t="shared" si="4"/>
        <v xml:space="preserve"> </v>
      </c>
      <c r="O117" s="38">
        <v>0</v>
      </c>
      <c r="P117" s="12">
        <f t="shared" si="13"/>
        <v>0</v>
      </c>
    </row>
    <row r="118" spans="1:16" s="39" customFormat="1" x14ac:dyDescent="0.2">
      <c r="A118" s="35">
        <v>45091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450</v>
      </c>
      <c r="E118" s="37" t="s">
        <v>132</v>
      </c>
      <c r="F118" s="38">
        <v>85700</v>
      </c>
      <c r="G118" s="38">
        <v>0</v>
      </c>
      <c r="H118" s="38">
        <v>85700</v>
      </c>
      <c r="I118" s="38">
        <v>36903.29</v>
      </c>
      <c r="J118" s="11">
        <f t="shared" si="12"/>
        <v>0.43061015169194866</v>
      </c>
      <c r="K118" s="38">
        <v>0</v>
      </c>
      <c r="L118" s="38">
        <v>0</v>
      </c>
      <c r="M118" s="38">
        <v>0</v>
      </c>
      <c r="N118" s="11">
        <f t="shared" si="4"/>
        <v>0</v>
      </c>
      <c r="O118" s="38">
        <v>36903.29</v>
      </c>
      <c r="P118" s="12">
        <f t="shared" si="13"/>
        <v>-48796.71</v>
      </c>
    </row>
    <row r="119" spans="1:16" s="39" customFormat="1" x14ac:dyDescent="0.2">
      <c r="A119" s="35">
        <v>45161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451</v>
      </c>
      <c r="E119" s="37" t="s">
        <v>133</v>
      </c>
      <c r="F119" s="38">
        <v>0</v>
      </c>
      <c r="G119" s="38">
        <v>0</v>
      </c>
      <c r="H119" s="38">
        <v>0</v>
      </c>
      <c r="I119" s="38">
        <v>63225.54</v>
      </c>
      <c r="J119" s="11" t="str">
        <f t="shared" si="12"/>
        <v xml:space="preserve"> </v>
      </c>
      <c r="K119" s="38">
        <v>63225.54</v>
      </c>
      <c r="L119" s="38">
        <v>0</v>
      </c>
      <c r="M119" s="38">
        <v>63225.54</v>
      </c>
      <c r="N119" s="11">
        <f t="shared" si="4"/>
        <v>1</v>
      </c>
      <c r="O119" s="38">
        <v>0</v>
      </c>
      <c r="P119" s="12">
        <f t="shared" si="13"/>
        <v>63225.54</v>
      </c>
    </row>
    <row r="120" spans="1:16" s="39" customFormat="1" x14ac:dyDescent="0.2">
      <c r="A120" s="35">
        <v>45162</v>
      </c>
      <c r="B120" s="19" t="str">
        <f t="shared" si="9"/>
        <v>4</v>
      </c>
      <c r="C120" s="19" t="str">
        <f t="shared" si="10"/>
        <v>45</v>
      </c>
      <c r="D120" s="36" t="str">
        <f t="shared" si="11"/>
        <v>451</v>
      </c>
      <c r="E120" s="37" t="s">
        <v>134</v>
      </c>
      <c r="F120" s="38">
        <v>248383</v>
      </c>
      <c r="G120" s="38">
        <v>0</v>
      </c>
      <c r="H120" s="38">
        <v>248383</v>
      </c>
      <c r="I120" s="38">
        <v>241817.35</v>
      </c>
      <c r="J120" s="11">
        <f t="shared" si="12"/>
        <v>0.97356642765406654</v>
      </c>
      <c r="K120" s="38">
        <v>241817.35</v>
      </c>
      <c r="L120" s="38">
        <v>0</v>
      </c>
      <c r="M120" s="38">
        <v>241817.35</v>
      </c>
      <c r="N120" s="11">
        <f t="shared" si="4"/>
        <v>1</v>
      </c>
      <c r="O120" s="38">
        <v>0</v>
      </c>
      <c r="P120" s="12">
        <f t="shared" si="13"/>
        <v>-6565.6499999999942</v>
      </c>
    </row>
    <row r="121" spans="1:16" s="39" customFormat="1" x14ac:dyDescent="0.2">
      <c r="A121" s="35">
        <v>45163</v>
      </c>
      <c r="B121" s="19" t="str">
        <f t="shared" si="9"/>
        <v>4</v>
      </c>
      <c r="C121" s="19" t="str">
        <f t="shared" si="10"/>
        <v>45</v>
      </c>
      <c r="D121" s="36" t="str">
        <f t="shared" si="11"/>
        <v>451</v>
      </c>
      <c r="E121" s="37" t="s">
        <v>135</v>
      </c>
      <c r="F121" s="38">
        <v>0</v>
      </c>
      <c r="G121" s="38">
        <v>99484</v>
      </c>
      <c r="H121" s="38">
        <v>99484</v>
      </c>
      <c r="I121" s="38">
        <v>99484</v>
      </c>
      <c r="J121" s="11">
        <f t="shared" si="12"/>
        <v>1</v>
      </c>
      <c r="K121" s="38">
        <v>99484</v>
      </c>
      <c r="L121" s="38">
        <v>0</v>
      </c>
      <c r="M121" s="38">
        <v>99484</v>
      </c>
      <c r="N121" s="11">
        <f t="shared" ref="N121:N171" si="14">IF(I121=0," ",M121/I121)</f>
        <v>1</v>
      </c>
      <c r="O121" s="38">
        <v>0</v>
      </c>
      <c r="P121" s="12">
        <f t="shared" si="13"/>
        <v>0</v>
      </c>
    </row>
    <row r="122" spans="1:16" s="39" customFormat="1" x14ac:dyDescent="0.2">
      <c r="A122" s="35">
        <v>45164</v>
      </c>
      <c r="B122" s="19" t="str">
        <f t="shared" si="9"/>
        <v>4</v>
      </c>
      <c r="C122" s="19" t="str">
        <f t="shared" si="10"/>
        <v>45</v>
      </c>
      <c r="D122" s="36" t="str">
        <f t="shared" si="11"/>
        <v>451</v>
      </c>
      <c r="E122" s="37" t="s">
        <v>136</v>
      </c>
      <c r="F122" s="38">
        <v>0</v>
      </c>
      <c r="G122" s="38">
        <v>33915</v>
      </c>
      <c r="H122" s="38">
        <v>33915</v>
      </c>
      <c r="I122" s="38">
        <v>33915</v>
      </c>
      <c r="J122" s="11">
        <f t="shared" si="12"/>
        <v>1</v>
      </c>
      <c r="K122" s="38">
        <v>33915</v>
      </c>
      <c r="L122" s="38">
        <v>0</v>
      </c>
      <c r="M122" s="38">
        <v>33915</v>
      </c>
      <c r="N122" s="11">
        <f t="shared" si="14"/>
        <v>1</v>
      </c>
      <c r="O122" s="38">
        <v>0</v>
      </c>
      <c r="P122" s="12">
        <f t="shared" si="13"/>
        <v>0</v>
      </c>
    </row>
    <row r="123" spans="1:16" s="39" customFormat="1" x14ac:dyDescent="0.2">
      <c r="A123" s="35">
        <v>45165</v>
      </c>
      <c r="B123" s="19" t="str">
        <f t="shared" si="9"/>
        <v>4</v>
      </c>
      <c r="C123" s="19" t="str">
        <f t="shared" si="10"/>
        <v>45</v>
      </c>
      <c r="D123" s="36" t="str">
        <f t="shared" si="11"/>
        <v>451</v>
      </c>
      <c r="E123" s="37" t="s">
        <v>137</v>
      </c>
      <c r="F123" s="38">
        <v>0</v>
      </c>
      <c r="G123" s="38">
        <v>0</v>
      </c>
      <c r="H123" s="38">
        <v>0</v>
      </c>
      <c r="I123" s="38">
        <v>0</v>
      </c>
      <c r="J123" s="11" t="str">
        <f t="shared" si="12"/>
        <v xml:space="preserve"> </v>
      </c>
      <c r="K123" s="38">
        <v>0</v>
      </c>
      <c r="L123" s="38">
        <v>0</v>
      </c>
      <c r="M123" s="38">
        <v>0</v>
      </c>
      <c r="N123" s="11" t="str">
        <f t="shared" si="14"/>
        <v xml:space="preserve"> </v>
      </c>
      <c r="O123" s="38">
        <v>0</v>
      </c>
      <c r="P123" s="12">
        <f t="shared" si="13"/>
        <v>0</v>
      </c>
    </row>
    <row r="124" spans="1:16" s="39" customFormat="1" x14ac:dyDescent="0.2">
      <c r="A124" s="35">
        <v>45166</v>
      </c>
      <c r="B124" s="19" t="str">
        <f t="shared" si="9"/>
        <v>4</v>
      </c>
      <c r="C124" s="19" t="str">
        <f t="shared" si="10"/>
        <v>45</v>
      </c>
      <c r="D124" s="36" t="str">
        <f t="shared" si="11"/>
        <v>451</v>
      </c>
      <c r="E124" s="37" t="s">
        <v>137</v>
      </c>
      <c r="F124" s="38">
        <v>0</v>
      </c>
      <c r="G124" s="38">
        <v>0</v>
      </c>
      <c r="H124" s="38">
        <v>0</v>
      </c>
      <c r="I124" s="38">
        <v>0</v>
      </c>
      <c r="J124" s="11" t="str">
        <f t="shared" si="12"/>
        <v xml:space="preserve"> </v>
      </c>
      <c r="K124" s="38">
        <v>0</v>
      </c>
      <c r="L124" s="38">
        <v>0</v>
      </c>
      <c r="M124" s="38">
        <v>0</v>
      </c>
      <c r="N124" s="11" t="str">
        <f t="shared" si="14"/>
        <v xml:space="preserve"> </v>
      </c>
      <c r="O124" s="38">
        <v>0</v>
      </c>
      <c r="P124" s="12">
        <f t="shared" si="13"/>
        <v>0</v>
      </c>
    </row>
    <row r="125" spans="1:16" s="39" customFormat="1" x14ac:dyDescent="0.2">
      <c r="A125" s="35">
        <v>45167</v>
      </c>
      <c r="B125" s="19" t="str">
        <f t="shared" si="9"/>
        <v>4</v>
      </c>
      <c r="C125" s="19" t="str">
        <f t="shared" si="10"/>
        <v>45</v>
      </c>
      <c r="D125" s="36" t="str">
        <f t="shared" si="11"/>
        <v>451</v>
      </c>
      <c r="E125" s="37" t="s">
        <v>138</v>
      </c>
      <c r="F125" s="38">
        <v>208889</v>
      </c>
      <c r="G125" s="38">
        <v>0</v>
      </c>
      <c r="H125" s="38">
        <v>208889</v>
      </c>
      <c r="I125" s="38">
        <v>125333.46</v>
      </c>
      <c r="J125" s="11">
        <f t="shared" si="12"/>
        <v>0.60000028723388976</v>
      </c>
      <c r="K125" s="38">
        <v>125333.46</v>
      </c>
      <c r="L125" s="38">
        <v>0</v>
      </c>
      <c r="M125" s="38">
        <v>125333.46</v>
      </c>
      <c r="N125" s="11">
        <f t="shared" si="14"/>
        <v>1</v>
      </c>
      <c r="O125" s="38">
        <v>0</v>
      </c>
      <c r="P125" s="12">
        <f t="shared" si="13"/>
        <v>-83555.539999999994</v>
      </c>
    </row>
    <row r="126" spans="1:16" s="39" customFormat="1" x14ac:dyDescent="0.2">
      <c r="A126" s="35">
        <v>45168</v>
      </c>
      <c r="B126" s="19" t="str">
        <f t="shared" si="9"/>
        <v>4</v>
      </c>
      <c r="C126" s="19" t="str">
        <f t="shared" si="10"/>
        <v>45</v>
      </c>
      <c r="D126" s="36" t="str">
        <f t="shared" si="11"/>
        <v>451</v>
      </c>
      <c r="E126" s="37" t="s">
        <v>139</v>
      </c>
      <c r="F126" s="38">
        <v>250667</v>
      </c>
      <c r="G126" s="38">
        <v>0</v>
      </c>
      <c r="H126" s="38">
        <v>250667</v>
      </c>
      <c r="I126" s="38">
        <v>317275.03999999998</v>
      </c>
      <c r="J126" s="11">
        <f t="shared" si="12"/>
        <v>1.265723210474454</v>
      </c>
      <c r="K126" s="38">
        <v>317275.03999999998</v>
      </c>
      <c r="L126" s="38">
        <v>0</v>
      </c>
      <c r="M126" s="38">
        <v>317275.03999999998</v>
      </c>
      <c r="N126" s="11">
        <f t="shared" si="14"/>
        <v>1</v>
      </c>
      <c r="O126" s="38">
        <v>0</v>
      </c>
      <c r="P126" s="12">
        <f t="shared" si="13"/>
        <v>66608.039999999979</v>
      </c>
    </row>
    <row r="127" spans="1:16" s="39" customFormat="1" x14ac:dyDescent="0.2">
      <c r="A127" s="35">
        <v>45169</v>
      </c>
      <c r="B127" s="19" t="str">
        <f t="shared" si="9"/>
        <v>4</v>
      </c>
      <c r="C127" s="19" t="str">
        <f t="shared" si="10"/>
        <v>45</v>
      </c>
      <c r="D127" s="36" t="str">
        <f t="shared" si="11"/>
        <v>451</v>
      </c>
      <c r="E127" s="37" t="s">
        <v>140</v>
      </c>
      <c r="F127" s="38">
        <v>0</v>
      </c>
      <c r="G127" s="38">
        <v>0</v>
      </c>
      <c r="H127" s="38">
        <v>0</v>
      </c>
      <c r="I127" s="38">
        <v>129540.78</v>
      </c>
      <c r="J127" s="11" t="str">
        <f t="shared" si="12"/>
        <v xml:space="preserve"> </v>
      </c>
      <c r="K127" s="38">
        <v>129540.78</v>
      </c>
      <c r="L127" s="38">
        <v>0</v>
      </c>
      <c r="M127" s="38">
        <v>129540.78</v>
      </c>
      <c r="N127" s="11">
        <f t="shared" si="14"/>
        <v>1</v>
      </c>
      <c r="O127" s="38">
        <v>0</v>
      </c>
      <c r="P127" s="12">
        <f t="shared" si="13"/>
        <v>129540.78</v>
      </c>
    </row>
    <row r="128" spans="1:16" s="39" customFormat="1" x14ac:dyDescent="0.2">
      <c r="A128" s="35">
        <v>45170</v>
      </c>
      <c r="B128" s="19" t="str">
        <f t="shared" si="9"/>
        <v>4</v>
      </c>
      <c r="C128" s="19" t="str">
        <f t="shared" si="10"/>
        <v>45</v>
      </c>
      <c r="D128" s="36" t="str">
        <f t="shared" si="11"/>
        <v>451</v>
      </c>
      <c r="E128" s="37" t="s">
        <v>141</v>
      </c>
      <c r="F128" s="38">
        <v>0</v>
      </c>
      <c r="G128" s="38">
        <v>0</v>
      </c>
      <c r="H128" s="38">
        <v>0</v>
      </c>
      <c r="I128" s="38">
        <v>-4190.41</v>
      </c>
      <c r="J128" s="11" t="str">
        <f t="shared" si="12"/>
        <v xml:space="preserve"> </v>
      </c>
      <c r="K128" s="38">
        <v>0</v>
      </c>
      <c r="L128" s="38">
        <v>4190.41</v>
      </c>
      <c r="M128" s="38">
        <v>-4190.41</v>
      </c>
      <c r="N128" s="11">
        <f t="shared" si="14"/>
        <v>1</v>
      </c>
      <c r="O128" s="38">
        <v>0</v>
      </c>
      <c r="P128" s="12">
        <f t="shared" si="13"/>
        <v>-4190.41</v>
      </c>
    </row>
    <row r="129" spans="1:16" s="39" customFormat="1" x14ac:dyDescent="0.2">
      <c r="A129" s="35">
        <v>45171</v>
      </c>
      <c r="B129" s="19" t="str">
        <f t="shared" si="9"/>
        <v>4</v>
      </c>
      <c r="C129" s="19" t="str">
        <f t="shared" si="10"/>
        <v>45</v>
      </c>
      <c r="D129" s="36" t="str">
        <f t="shared" si="11"/>
        <v>451</v>
      </c>
      <c r="E129" s="37" t="s">
        <v>137</v>
      </c>
      <c r="F129" s="38">
        <v>0</v>
      </c>
      <c r="G129" s="38">
        <v>0</v>
      </c>
      <c r="H129" s="38">
        <v>0</v>
      </c>
      <c r="I129" s="38">
        <v>0</v>
      </c>
      <c r="J129" s="11" t="str">
        <f t="shared" si="12"/>
        <v xml:space="preserve"> </v>
      </c>
      <c r="K129" s="38">
        <v>0</v>
      </c>
      <c r="L129" s="38">
        <v>0</v>
      </c>
      <c r="M129" s="38">
        <v>0</v>
      </c>
      <c r="N129" s="11" t="str">
        <f t="shared" si="14"/>
        <v xml:space="preserve"> </v>
      </c>
      <c r="O129" s="38">
        <v>0</v>
      </c>
      <c r="P129" s="12">
        <f t="shared" si="13"/>
        <v>0</v>
      </c>
    </row>
    <row r="130" spans="1:16" s="39" customFormat="1" x14ac:dyDescent="0.2">
      <c r="A130" s="35">
        <v>45172</v>
      </c>
      <c r="B130" s="19" t="str">
        <f t="shared" ref="B130:B148" si="15">LEFT(A130,1)</f>
        <v>4</v>
      </c>
      <c r="C130" s="19" t="str">
        <f t="shared" ref="C130:C148" si="16">LEFT(A130,2)</f>
        <v>45</v>
      </c>
      <c r="D130" s="36" t="str">
        <f t="shared" ref="D130:D148" si="17">LEFT(A130,3)</f>
        <v>451</v>
      </c>
      <c r="E130" s="37" t="s">
        <v>142</v>
      </c>
      <c r="F130" s="38">
        <v>0</v>
      </c>
      <c r="G130" s="38">
        <v>75326</v>
      </c>
      <c r="H130" s="38">
        <v>75326</v>
      </c>
      <c r="I130" s="38">
        <v>75326</v>
      </c>
      <c r="J130" s="11">
        <f t="shared" si="12"/>
        <v>1</v>
      </c>
      <c r="K130" s="38">
        <v>75326</v>
      </c>
      <c r="L130" s="38">
        <v>0</v>
      </c>
      <c r="M130" s="38">
        <v>75326</v>
      </c>
      <c r="N130" s="11">
        <f t="shared" si="14"/>
        <v>1</v>
      </c>
      <c r="O130" s="38">
        <v>0</v>
      </c>
      <c r="P130" s="12">
        <f t="shared" si="13"/>
        <v>0</v>
      </c>
    </row>
    <row r="131" spans="1:16" s="39" customFormat="1" x14ac:dyDescent="0.2">
      <c r="A131" s="35">
        <v>45173</v>
      </c>
      <c r="B131" s="19" t="str">
        <f t="shared" si="15"/>
        <v>4</v>
      </c>
      <c r="C131" s="19" t="str">
        <f t="shared" si="16"/>
        <v>45</v>
      </c>
      <c r="D131" s="36" t="str">
        <f t="shared" si="17"/>
        <v>451</v>
      </c>
      <c r="E131" s="37" t="s">
        <v>143</v>
      </c>
      <c r="F131" s="38">
        <v>0</v>
      </c>
      <c r="G131" s="38">
        <v>35623</v>
      </c>
      <c r="H131" s="38">
        <v>35623</v>
      </c>
      <c r="I131" s="38">
        <v>35623</v>
      </c>
      <c r="J131" s="11">
        <f t="shared" si="12"/>
        <v>1</v>
      </c>
      <c r="K131" s="38">
        <v>35623</v>
      </c>
      <c r="L131" s="38">
        <v>0</v>
      </c>
      <c r="M131" s="38">
        <v>35623</v>
      </c>
      <c r="N131" s="11">
        <f t="shared" si="14"/>
        <v>1</v>
      </c>
      <c r="O131" s="38">
        <v>0</v>
      </c>
      <c r="P131" s="12">
        <f t="shared" si="13"/>
        <v>0</v>
      </c>
    </row>
    <row r="132" spans="1:16" s="39" customFormat="1" x14ac:dyDescent="0.2">
      <c r="A132" s="35">
        <v>46300</v>
      </c>
      <c r="B132" s="19" t="str">
        <f t="shared" si="15"/>
        <v>4</v>
      </c>
      <c r="C132" s="19" t="str">
        <f t="shared" si="16"/>
        <v>46</v>
      </c>
      <c r="D132" s="36" t="str">
        <f t="shared" si="17"/>
        <v>463</v>
      </c>
      <c r="E132" s="37" t="s">
        <v>144</v>
      </c>
      <c r="F132" s="38">
        <v>575000</v>
      </c>
      <c r="G132" s="38">
        <v>0</v>
      </c>
      <c r="H132" s="38">
        <v>575000</v>
      </c>
      <c r="I132" s="38">
        <v>585544</v>
      </c>
      <c r="J132" s="11">
        <f t="shared" si="12"/>
        <v>1.0183373913043479</v>
      </c>
      <c r="K132" s="38">
        <v>585544</v>
      </c>
      <c r="L132" s="38">
        <v>0</v>
      </c>
      <c r="M132" s="38">
        <v>585544</v>
      </c>
      <c r="N132" s="11">
        <f t="shared" si="14"/>
        <v>1</v>
      </c>
      <c r="O132" s="38">
        <v>0</v>
      </c>
      <c r="P132" s="12">
        <f t="shared" si="13"/>
        <v>10544</v>
      </c>
    </row>
    <row r="133" spans="1:16" s="39" customFormat="1" x14ac:dyDescent="0.2">
      <c r="A133" s="35">
        <v>46601</v>
      </c>
      <c r="B133" s="19" t="str">
        <f t="shared" si="15"/>
        <v>4</v>
      </c>
      <c r="C133" s="19" t="str">
        <f t="shared" si="16"/>
        <v>46</v>
      </c>
      <c r="D133" s="36" t="str">
        <f t="shared" si="17"/>
        <v>466</v>
      </c>
      <c r="E133" s="37" t="s">
        <v>145</v>
      </c>
      <c r="F133" s="38">
        <v>0</v>
      </c>
      <c r="G133" s="38">
        <v>0</v>
      </c>
      <c r="H133" s="38">
        <v>0</v>
      </c>
      <c r="I133" s="38">
        <v>0</v>
      </c>
      <c r="J133" s="11" t="str">
        <f t="shared" si="12"/>
        <v xml:space="preserve"> </v>
      </c>
      <c r="K133" s="38">
        <v>0</v>
      </c>
      <c r="L133" s="38">
        <v>0</v>
      </c>
      <c r="M133" s="38">
        <v>0</v>
      </c>
      <c r="N133" s="11" t="str">
        <f t="shared" si="14"/>
        <v xml:space="preserve"> </v>
      </c>
      <c r="O133" s="38">
        <v>0</v>
      </c>
      <c r="P133" s="12">
        <f t="shared" si="13"/>
        <v>0</v>
      </c>
    </row>
    <row r="134" spans="1:16" s="39" customFormat="1" x14ac:dyDescent="0.2">
      <c r="A134" s="35">
        <v>46607</v>
      </c>
      <c r="B134" s="19" t="str">
        <f t="shared" si="15"/>
        <v>4</v>
      </c>
      <c r="C134" s="19" t="str">
        <f t="shared" si="16"/>
        <v>46</v>
      </c>
      <c r="D134" s="36" t="str">
        <f t="shared" si="17"/>
        <v>466</v>
      </c>
      <c r="E134" s="37" t="s">
        <v>146</v>
      </c>
      <c r="F134" s="38">
        <v>0</v>
      </c>
      <c r="G134" s="38">
        <v>12108.53</v>
      </c>
      <c r="H134" s="38">
        <v>12108.53</v>
      </c>
      <c r="I134" s="38">
        <v>18794</v>
      </c>
      <c r="J134" s="11">
        <f t="shared" si="12"/>
        <v>1.5521289537210543</v>
      </c>
      <c r="K134" s="38">
        <v>18794</v>
      </c>
      <c r="L134" s="38">
        <v>0</v>
      </c>
      <c r="M134" s="38">
        <v>18794</v>
      </c>
      <c r="N134" s="11">
        <f t="shared" si="14"/>
        <v>1</v>
      </c>
      <c r="O134" s="38">
        <v>0</v>
      </c>
      <c r="P134" s="12">
        <f t="shared" si="13"/>
        <v>6685.4699999999993</v>
      </c>
    </row>
    <row r="135" spans="1:16" s="39" customFormat="1" x14ac:dyDescent="0.2">
      <c r="A135" s="35">
        <v>49001</v>
      </c>
      <c r="B135" s="19" t="str">
        <f t="shared" si="15"/>
        <v>4</v>
      </c>
      <c r="C135" s="19" t="str">
        <f t="shared" si="16"/>
        <v>49</v>
      </c>
      <c r="D135" s="36" t="str">
        <f t="shared" si="17"/>
        <v>490</v>
      </c>
      <c r="E135" s="37" t="s">
        <v>208</v>
      </c>
      <c r="F135" s="38">
        <v>0</v>
      </c>
      <c r="G135" s="38">
        <v>0</v>
      </c>
      <c r="H135" s="38">
        <v>0</v>
      </c>
      <c r="I135" s="38">
        <v>0</v>
      </c>
      <c r="J135" s="11" t="str">
        <f t="shared" si="12"/>
        <v xml:space="preserve"> </v>
      </c>
      <c r="K135" s="38">
        <v>0</v>
      </c>
      <c r="L135" s="38">
        <v>0</v>
      </c>
      <c r="M135" s="38">
        <v>0</v>
      </c>
      <c r="N135" s="11" t="str">
        <f t="shared" si="14"/>
        <v xml:space="preserve"> </v>
      </c>
      <c r="O135" s="38">
        <v>0</v>
      </c>
      <c r="P135" s="12">
        <f t="shared" si="13"/>
        <v>0</v>
      </c>
    </row>
    <row r="136" spans="1:16" s="39" customFormat="1" x14ac:dyDescent="0.2">
      <c r="A136" s="35">
        <v>49012</v>
      </c>
      <c r="B136" s="19" t="str">
        <f t="shared" si="15"/>
        <v>4</v>
      </c>
      <c r="C136" s="19" t="str">
        <f t="shared" si="16"/>
        <v>49</v>
      </c>
      <c r="D136" s="36" t="str">
        <f t="shared" si="17"/>
        <v>490</v>
      </c>
      <c r="E136" s="37" t="s">
        <v>147</v>
      </c>
      <c r="F136" s="38">
        <v>0</v>
      </c>
      <c r="G136" s="38">
        <v>0</v>
      </c>
      <c r="H136" s="38">
        <v>0</v>
      </c>
      <c r="I136" s="38">
        <v>12423.98</v>
      </c>
      <c r="J136" s="11" t="str">
        <f t="shared" si="12"/>
        <v xml:space="preserve"> </v>
      </c>
      <c r="K136" s="38">
        <v>12423.98</v>
      </c>
      <c r="L136" s="38">
        <v>0</v>
      </c>
      <c r="M136" s="38">
        <v>12423.98</v>
      </c>
      <c r="N136" s="11">
        <f t="shared" si="14"/>
        <v>1</v>
      </c>
      <c r="O136" s="38">
        <v>0</v>
      </c>
      <c r="P136" s="12">
        <f t="shared" si="13"/>
        <v>12423.98</v>
      </c>
    </row>
    <row r="137" spans="1:16" s="39" customFormat="1" x14ac:dyDescent="0.2">
      <c r="A137" s="35">
        <v>49115</v>
      </c>
      <c r="B137" s="19" t="str">
        <f t="shared" si="15"/>
        <v>4</v>
      </c>
      <c r="C137" s="19" t="str">
        <f t="shared" si="16"/>
        <v>49</v>
      </c>
      <c r="D137" s="36" t="str">
        <f t="shared" si="17"/>
        <v>491</v>
      </c>
      <c r="E137" s="37" t="s">
        <v>148</v>
      </c>
      <c r="F137" s="38">
        <v>0</v>
      </c>
      <c r="G137" s="38">
        <v>0</v>
      </c>
      <c r="H137" s="38">
        <v>0</v>
      </c>
      <c r="I137" s="38">
        <v>4890.54</v>
      </c>
      <c r="J137" s="11" t="str">
        <f t="shared" si="12"/>
        <v xml:space="preserve"> </v>
      </c>
      <c r="K137" s="38">
        <v>4890.54</v>
      </c>
      <c r="L137" s="38">
        <v>0</v>
      </c>
      <c r="M137" s="38">
        <v>4890.54</v>
      </c>
      <c r="N137" s="11">
        <f t="shared" si="14"/>
        <v>1</v>
      </c>
      <c r="O137" s="38">
        <v>0</v>
      </c>
      <c r="P137" s="12">
        <f t="shared" si="13"/>
        <v>4890.54</v>
      </c>
    </row>
    <row r="138" spans="1:16" s="39" customFormat="1" x14ac:dyDescent="0.2">
      <c r="A138" s="35">
        <v>49117</v>
      </c>
      <c r="B138" s="19" t="str">
        <f t="shared" si="15"/>
        <v>4</v>
      </c>
      <c r="C138" s="19" t="str">
        <f t="shared" si="16"/>
        <v>49</v>
      </c>
      <c r="D138" s="36" t="str">
        <f t="shared" si="17"/>
        <v>491</v>
      </c>
      <c r="E138" s="37" t="s">
        <v>149</v>
      </c>
      <c r="F138" s="38">
        <v>0</v>
      </c>
      <c r="G138" s="38">
        <v>0</v>
      </c>
      <c r="H138" s="38">
        <v>0</v>
      </c>
      <c r="I138" s="38">
        <v>7495.99</v>
      </c>
      <c r="J138" s="11" t="str">
        <f t="shared" si="12"/>
        <v xml:space="preserve"> </v>
      </c>
      <c r="K138" s="38">
        <v>7495.99</v>
      </c>
      <c r="L138" s="38">
        <v>0</v>
      </c>
      <c r="M138" s="38">
        <v>7495.99</v>
      </c>
      <c r="N138" s="11">
        <f t="shared" si="14"/>
        <v>1</v>
      </c>
      <c r="O138" s="38">
        <v>0</v>
      </c>
      <c r="P138" s="12">
        <f t="shared" si="13"/>
        <v>7495.99</v>
      </c>
    </row>
    <row r="139" spans="1:16" s="39" customFormat="1" x14ac:dyDescent="0.2">
      <c r="A139" s="35">
        <v>49118</v>
      </c>
      <c r="B139" s="19" t="str">
        <f t="shared" si="15"/>
        <v>4</v>
      </c>
      <c r="C139" s="19" t="str">
        <f t="shared" si="16"/>
        <v>49</v>
      </c>
      <c r="D139" s="36" t="str">
        <f t="shared" si="17"/>
        <v>491</v>
      </c>
      <c r="E139" s="37" t="s">
        <v>150</v>
      </c>
      <c r="F139" s="38">
        <v>0</v>
      </c>
      <c r="G139" s="38">
        <v>0</v>
      </c>
      <c r="H139" s="38">
        <v>0</v>
      </c>
      <c r="I139" s="38">
        <v>42661.279999999999</v>
      </c>
      <c r="J139" s="11" t="str">
        <f t="shared" si="12"/>
        <v xml:space="preserve"> </v>
      </c>
      <c r="K139" s="38">
        <v>42661.279999999999</v>
      </c>
      <c r="L139" s="38">
        <v>0</v>
      </c>
      <c r="M139" s="38">
        <v>42661.279999999999</v>
      </c>
      <c r="N139" s="11">
        <f t="shared" si="14"/>
        <v>1</v>
      </c>
      <c r="O139" s="38">
        <v>0</v>
      </c>
      <c r="P139" s="12">
        <f t="shared" si="13"/>
        <v>42661.279999999999</v>
      </c>
    </row>
    <row r="140" spans="1:16" s="39" customFormat="1" x14ac:dyDescent="0.2">
      <c r="A140" s="35">
        <v>49119</v>
      </c>
      <c r="B140" s="19" t="str">
        <f t="shared" si="15"/>
        <v>4</v>
      </c>
      <c r="C140" s="19" t="str">
        <f t="shared" si="16"/>
        <v>49</v>
      </c>
      <c r="D140" s="36" t="str">
        <f t="shared" si="17"/>
        <v>491</v>
      </c>
      <c r="E140" s="37" t="s">
        <v>209</v>
      </c>
      <c r="F140" s="38">
        <v>0</v>
      </c>
      <c r="G140" s="38">
        <v>0</v>
      </c>
      <c r="H140" s="38">
        <v>0</v>
      </c>
      <c r="I140" s="38">
        <v>60004.29</v>
      </c>
      <c r="J140" s="11" t="str">
        <f t="shared" si="12"/>
        <v xml:space="preserve"> </v>
      </c>
      <c r="K140" s="38">
        <v>60004.29</v>
      </c>
      <c r="L140" s="38">
        <v>0</v>
      </c>
      <c r="M140" s="38">
        <v>60004.29</v>
      </c>
      <c r="N140" s="11">
        <f t="shared" si="14"/>
        <v>1</v>
      </c>
      <c r="O140" s="38">
        <v>0</v>
      </c>
      <c r="P140" s="12">
        <f t="shared" si="13"/>
        <v>60004.29</v>
      </c>
    </row>
    <row r="141" spans="1:16" s="39" customFormat="1" x14ac:dyDescent="0.2">
      <c r="A141" s="35">
        <v>49704</v>
      </c>
      <c r="B141" s="19" t="str">
        <f t="shared" si="15"/>
        <v>4</v>
      </c>
      <c r="C141" s="19" t="str">
        <f t="shared" si="16"/>
        <v>49</v>
      </c>
      <c r="D141" s="36" t="str">
        <f t="shared" si="17"/>
        <v>497</v>
      </c>
      <c r="E141" s="37" t="s">
        <v>210</v>
      </c>
      <c r="F141" s="38">
        <v>0</v>
      </c>
      <c r="G141" s="38">
        <v>0</v>
      </c>
      <c r="H141" s="38">
        <v>0</v>
      </c>
      <c r="I141" s="38">
        <v>4741.0600000000004</v>
      </c>
      <c r="J141" s="11" t="str">
        <f t="shared" si="12"/>
        <v xml:space="preserve"> </v>
      </c>
      <c r="K141" s="38">
        <v>4741.0600000000004</v>
      </c>
      <c r="L141" s="38">
        <v>0</v>
      </c>
      <c r="M141" s="38">
        <v>4741.0600000000004</v>
      </c>
      <c r="N141" s="11">
        <f t="shared" si="14"/>
        <v>1</v>
      </c>
      <c r="O141" s="38">
        <v>0</v>
      </c>
      <c r="P141" s="12">
        <f t="shared" si="13"/>
        <v>4741.0600000000004</v>
      </c>
    </row>
    <row r="142" spans="1:16" s="39" customFormat="1" x14ac:dyDescent="0.2">
      <c r="A142" s="35">
        <v>49705</v>
      </c>
      <c r="B142" s="19" t="str">
        <f t="shared" si="15"/>
        <v>4</v>
      </c>
      <c r="C142" s="19" t="str">
        <f t="shared" si="16"/>
        <v>49</v>
      </c>
      <c r="D142" s="36" t="str">
        <f t="shared" si="17"/>
        <v>497</v>
      </c>
      <c r="E142" s="37" t="s">
        <v>151</v>
      </c>
      <c r="F142" s="38">
        <v>14160</v>
      </c>
      <c r="G142" s="38">
        <v>0</v>
      </c>
      <c r="H142" s="38">
        <v>14160</v>
      </c>
      <c r="I142" s="38">
        <v>15132.62</v>
      </c>
      <c r="J142" s="11">
        <f t="shared" si="12"/>
        <v>1.0686878531073447</v>
      </c>
      <c r="K142" s="38">
        <v>15132.62</v>
      </c>
      <c r="L142" s="38">
        <v>0</v>
      </c>
      <c r="M142" s="38">
        <v>15132.62</v>
      </c>
      <c r="N142" s="11">
        <f t="shared" si="14"/>
        <v>1</v>
      </c>
      <c r="O142" s="38">
        <v>0</v>
      </c>
      <c r="P142" s="12">
        <f t="shared" si="13"/>
        <v>972.6200000000008</v>
      </c>
    </row>
    <row r="143" spans="1:16" s="39" customFormat="1" x14ac:dyDescent="0.2">
      <c r="A143" s="35">
        <v>49706</v>
      </c>
      <c r="B143" s="19" t="str">
        <f t="shared" si="15"/>
        <v>4</v>
      </c>
      <c r="C143" s="19" t="str">
        <f t="shared" si="16"/>
        <v>49</v>
      </c>
      <c r="D143" s="36" t="str">
        <f t="shared" si="17"/>
        <v>497</v>
      </c>
      <c r="E143" s="37" t="s">
        <v>152</v>
      </c>
      <c r="F143" s="38">
        <v>0</v>
      </c>
      <c r="G143" s="38">
        <v>0</v>
      </c>
      <c r="H143" s="38">
        <v>0</v>
      </c>
      <c r="I143" s="38">
        <v>29320.94</v>
      </c>
      <c r="J143" s="11" t="str">
        <f t="shared" si="12"/>
        <v xml:space="preserve"> </v>
      </c>
      <c r="K143" s="38">
        <v>29320.94</v>
      </c>
      <c r="L143" s="38">
        <v>0</v>
      </c>
      <c r="M143" s="38">
        <v>29320.94</v>
      </c>
      <c r="N143" s="11">
        <f t="shared" si="14"/>
        <v>1</v>
      </c>
      <c r="O143" s="38">
        <v>0</v>
      </c>
      <c r="P143" s="12">
        <f t="shared" si="13"/>
        <v>29320.94</v>
      </c>
    </row>
    <row r="144" spans="1:16" s="39" customFormat="1" x14ac:dyDescent="0.2">
      <c r="A144" s="35">
        <v>49710</v>
      </c>
      <c r="B144" s="19" t="str">
        <f t="shared" si="15"/>
        <v>4</v>
      </c>
      <c r="C144" s="19" t="str">
        <f t="shared" si="16"/>
        <v>49</v>
      </c>
      <c r="D144" s="36" t="str">
        <f t="shared" si="17"/>
        <v>497</v>
      </c>
      <c r="E144" s="37" t="s">
        <v>153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12"/>
        <v xml:space="preserve"> </v>
      </c>
      <c r="K144" s="38">
        <v>0</v>
      </c>
      <c r="L144" s="38">
        <v>0</v>
      </c>
      <c r="M144" s="38">
        <v>0</v>
      </c>
      <c r="N144" s="11" t="str">
        <f t="shared" si="14"/>
        <v xml:space="preserve"> </v>
      </c>
      <c r="O144" s="38">
        <v>0</v>
      </c>
      <c r="P144" s="12">
        <f t="shared" si="13"/>
        <v>0</v>
      </c>
    </row>
    <row r="145" spans="1:16" s="39" customFormat="1" x14ac:dyDescent="0.2">
      <c r="A145" s="35">
        <v>49711</v>
      </c>
      <c r="B145" s="19" t="str">
        <f t="shared" si="15"/>
        <v>4</v>
      </c>
      <c r="C145" s="19" t="str">
        <f t="shared" si="16"/>
        <v>49</v>
      </c>
      <c r="D145" s="36" t="str">
        <f t="shared" si="17"/>
        <v>497</v>
      </c>
      <c r="E145" s="37" t="s">
        <v>154</v>
      </c>
      <c r="F145" s="38">
        <v>4500</v>
      </c>
      <c r="G145" s="38">
        <v>0</v>
      </c>
      <c r="H145" s="38">
        <v>4500</v>
      </c>
      <c r="I145" s="38">
        <v>0</v>
      </c>
      <c r="J145" s="11">
        <f t="shared" si="12"/>
        <v>0</v>
      </c>
      <c r="K145" s="38">
        <v>0</v>
      </c>
      <c r="L145" s="38">
        <v>0</v>
      </c>
      <c r="M145" s="38">
        <v>0</v>
      </c>
      <c r="N145" s="11" t="str">
        <f t="shared" si="14"/>
        <v xml:space="preserve"> </v>
      </c>
      <c r="O145" s="38">
        <v>0</v>
      </c>
      <c r="P145" s="12">
        <f t="shared" si="13"/>
        <v>-4500</v>
      </c>
    </row>
    <row r="146" spans="1:16" s="39" customFormat="1" x14ac:dyDescent="0.2">
      <c r="A146" s="35">
        <v>49713</v>
      </c>
      <c r="B146" s="19" t="str">
        <f t="shared" si="15"/>
        <v>4</v>
      </c>
      <c r="C146" s="19" t="str">
        <f t="shared" si="16"/>
        <v>49</v>
      </c>
      <c r="D146" s="36" t="str">
        <f t="shared" si="17"/>
        <v>497</v>
      </c>
      <c r="E146" s="37" t="s">
        <v>150</v>
      </c>
      <c r="F146" s="38">
        <v>41540</v>
      </c>
      <c r="G146" s="38">
        <v>0</v>
      </c>
      <c r="H146" s="38">
        <v>41540</v>
      </c>
      <c r="I146" s="38">
        <v>0</v>
      </c>
      <c r="J146" s="11">
        <f t="shared" si="12"/>
        <v>0</v>
      </c>
      <c r="K146" s="38">
        <v>0</v>
      </c>
      <c r="L146" s="38">
        <v>0</v>
      </c>
      <c r="M146" s="38">
        <v>0</v>
      </c>
      <c r="N146" s="11" t="str">
        <f t="shared" si="14"/>
        <v xml:space="preserve"> </v>
      </c>
      <c r="O146" s="38">
        <v>0</v>
      </c>
      <c r="P146" s="12">
        <f t="shared" si="13"/>
        <v>-41540</v>
      </c>
    </row>
    <row r="147" spans="1:16" s="39" customFormat="1" x14ac:dyDescent="0.2">
      <c r="A147" s="35">
        <v>49715</v>
      </c>
      <c r="B147" s="19" t="str">
        <f t="shared" si="15"/>
        <v>4</v>
      </c>
      <c r="C147" s="19" t="str">
        <f t="shared" si="16"/>
        <v>49</v>
      </c>
      <c r="D147" s="36" t="str">
        <f t="shared" si="17"/>
        <v>497</v>
      </c>
      <c r="E147" s="37" t="s">
        <v>155</v>
      </c>
      <c r="F147" s="38">
        <v>0</v>
      </c>
      <c r="G147" s="38">
        <v>0</v>
      </c>
      <c r="H147" s="38">
        <v>0</v>
      </c>
      <c r="I147" s="38">
        <v>0</v>
      </c>
      <c r="J147" s="11" t="str">
        <f t="shared" si="12"/>
        <v xml:space="preserve"> </v>
      </c>
      <c r="K147" s="38">
        <v>0</v>
      </c>
      <c r="L147" s="38">
        <v>0</v>
      </c>
      <c r="M147" s="38">
        <v>0</v>
      </c>
      <c r="N147" s="11" t="str">
        <f t="shared" si="14"/>
        <v xml:space="preserve"> </v>
      </c>
      <c r="O147" s="38">
        <v>0</v>
      </c>
      <c r="P147" s="12">
        <f t="shared" si="13"/>
        <v>0</v>
      </c>
    </row>
    <row r="148" spans="1:16" s="39" customFormat="1" x14ac:dyDescent="0.2">
      <c r="A148" s="35">
        <v>49716</v>
      </c>
      <c r="B148" s="19" t="str">
        <f t="shared" si="15"/>
        <v>4</v>
      </c>
      <c r="C148" s="19" t="str">
        <f t="shared" si="16"/>
        <v>49</v>
      </c>
      <c r="D148" s="36" t="str">
        <f t="shared" si="17"/>
        <v>497</v>
      </c>
      <c r="E148" s="37" t="s">
        <v>156</v>
      </c>
      <c r="F148" s="38">
        <v>36900</v>
      </c>
      <c r="G148" s="38">
        <v>0</v>
      </c>
      <c r="H148" s="38">
        <v>36900</v>
      </c>
      <c r="I148" s="38">
        <v>0</v>
      </c>
      <c r="J148" s="11">
        <f t="shared" si="12"/>
        <v>0</v>
      </c>
      <c r="K148" s="38">
        <v>0</v>
      </c>
      <c r="L148" s="38">
        <v>0</v>
      </c>
      <c r="M148" s="38">
        <v>0</v>
      </c>
      <c r="N148" s="11" t="str">
        <f t="shared" si="14"/>
        <v xml:space="preserve"> </v>
      </c>
      <c r="O148" s="38">
        <v>0</v>
      </c>
      <c r="P148" s="12">
        <f t="shared" si="13"/>
        <v>-36900</v>
      </c>
    </row>
    <row r="149" spans="1:16" s="39" customFormat="1" x14ac:dyDescent="0.2">
      <c r="A149" s="35">
        <v>49717</v>
      </c>
      <c r="B149" s="19" t="str">
        <f t="shared" ref="B149:B164" si="18">LEFT(A149,1)</f>
        <v>4</v>
      </c>
      <c r="C149" s="19" t="str">
        <f t="shared" ref="C149:C164" si="19">LEFT(A149,2)</f>
        <v>49</v>
      </c>
      <c r="D149" s="36" t="str">
        <f t="shared" ref="D149:D164" si="20">LEFT(A149,3)</f>
        <v>497</v>
      </c>
      <c r="E149" s="37" t="s">
        <v>157</v>
      </c>
      <c r="F149" s="38">
        <v>72674</v>
      </c>
      <c r="G149" s="38">
        <v>0</v>
      </c>
      <c r="H149" s="38">
        <v>72674</v>
      </c>
      <c r="I149" s="38">
        <v>0</v>
      </c>
      <c r="J149" s="11">
        <f t="shared" si="12"/>
        <v>0</v>
      </c>
      <c r="K149" s="38">
        <v>0</v>
      </c>
      <c r="L149" s="38">
        <v>0</v>
      </c>
      <c r="M149" s="38">
        <v>0</v>
      </c>
      <c r="N149" s="11" t="str">
        <f t="shared" si="14"/>
        <v xml:space="preserve"> </v>
      </c>
      <c r="O149" s="38">
        <v>0</v>
      </c>
      <c r="P149" s="12">
        <f t="shared" si="13"/>
        <v>-72674</v>
      </c>
    </row>
    <row r="150" spans="1:16" s="39" customFormat="1" x14ac:dyDescent="0.2">
      <c r="A150" s="35">
        <v>49718</v>
      </c>
      <c r="B150" s="19" t="str">
        <f t="shared" si="18"/>
        <v>4</v>
      </c>
      <c r="C150" s="19" t="str">
        <f t="shared" si="19"/>
        <v>49</v>
      </c>
      <c r="D150" s="36" t="str">
        <f t="shared" si="20"/>
        <v>497</v>
      </c>
      <c r="E150" s="37" t="s">
        <v>158</v>
      </c>
      <c r="F150" s="38">
        <v>31164</v>
      </c>
      <c r="G150" s="38">
        <v>0</v>
      </c>
      <c r="H150" s="38">
        <v>31164</v>
      </c>
      <c r="I150" s="38">
        <v>30596.77</v>
      </c>
      <c r="J150" s="11">
        <f t="shared" si="12"/>
        <v>0.98179854960852264</v>
      </c>
      <c r="K150" s="38">
        <v>30596.77</v>
      </c>
      <c r="L150" s="38">
        <v>0</v>
      </c>
      <c r="M150" s="38">
        <v>30596.77</v>
      </c>
      <c r="N150" s="11">
        <f t="shared" si="14"/>
        <v>1</v>
      </c>
      <c r="O150" s="38">
        <v>0</v>
      </c>
      <c r="P150" s="12">
        <f t="shared" si="13"/>
        <v>-567.22999999999956</v>
      </c>
    </row>
    <row r="151" spans="1:16" s="39" customFormat="1" x14ac:dyDescent="0.2">
      <c r="A151" s="35">
        <v>49719</v>
      </c>
      <c r="B151" s="19" t="str">
        <f t="shared" si="18"/>
        <v>4</v>
      </c>
      <c r="C151" s="19" t="str">
        <f t="shared" si="19"/>
        <v>49</v>
      </c>
      <c r="D151" s="36" t="str">
        <f t="shared" si="20"/>
        <v>497</v>
      </c>
      <c r="E151" s="37" t="s">
        <v>159</v>
      </c>
      <c r="F151" s="38">
        <v>65212</v>
      </c>
      <c r="G151" s="38">
        <v>0</v>
      </c>
      <c r="H151" s="38">
        <v>65212</v>
      </c>
      <c r="I151" s="38">
        <v>0</v>
      </c>
      <c r="J151" s="11">
        <f t="shared" si="12"/>
        <v>0</v>
      </c>
      <c r="K151" s="38">
        <v>0</v>
      </c>
      <c r="L151" s="38">
        <v>0</v>
      </c>
      <c r="M151" s="38">
        <v>0</v>
      </c>
      <c r="N151" s="11" t="str">
        <f t="shared" si="14"/>
        <v xml:space="preserve"> </v>
      </c>
      <c r="O151" s="38">
        <v>0</v>
      </c>
      <c r="P151" s="12">
        <f t="shared" si="13"/>
        <v>-65212</v>
      </c>
    </row>
    <row r="152" spans="1:16" s="39" customFormat="1" x14ac:dyDescent="0.2">
      <c r="A152" s="35">
        <v>49720</v>
      </c>
      <c r="B152" s="19" t="str">
        <f t="shared" si="18"/>
        <v>4</v>
      </c>
      <c r="C152" s="19" t="str">
        <f t="shared" si="19"/>
        <v>49</v>
      </c>
      <c r="D152" s="36" t="str">
        <f t="shared" si="20"/>
        <v>497</v>
      </c>
      <c r="E152" s="37" t="s">
        <v>160</v>
      </c>
      <c r="F152" s="38">
        <v>0</v>
      </c>
      <c r="G152" s="38">
        <v>0</v>
      </c>
      <c r="H152" s="38">
        <v>0</v>
      </c>
      <c r="I152" s="38">
        <v>12600</v>
      </c>
      <c r="J152" s="11" t="str">
        <f t="shared" si="12"/>
        <v xml:space="preserve"> </v>
      </c>
      <c r="K152" s="38">
        <v>12600</v>
      </c>
      <c r="L152" s="38">
        <v>0</v>
      </c>
      <c r="M152" s="38">
        <v>12600</v>
      </c>
      <c r="N152" s="11">
        <f t="shared" si="14"/>
        <v>1</v>
      </c>
      <c r="O152" s="38">
        <v>0</v>
      </c>
      <c r="P152" s="12">
        <f t="shared" si="13"/>
        <v>12600</v>
      </c>
    </row>
    <row r="153" spans="1:16" s="39" customFormat="1" x14ac:dyDescent="0.2">
      <c r="A153" s="35">
        <v>49721</v>
      </c>
      <c r="B153" s="19" t="str">
        <f t="shared" ref="B153:B163" si="21">LEFT(A153,1)</f>
        <v>4</v>
      </c>
      <c r="C153" s="19" t="str">
        <f t="shared" ref="C153:C163" si="22">LEFT(A153,2)</f>
        <v>49</v>
      </c>
      <c r="D153" s="36" t="str">
        <f t="shared" ref="D153:D163" si="23">LEFT(A153,3)</f>
        <v>497</v>
      </c>
      <c r="E153" s="37" t="s">
        <v>161</v>
      </c>
      <c r="F153" s="38">
        <v>0</v>
      </c>
      <c r="G153" s="38">
        <v>0</v>
      </c>
      <c r="H153" s="38">
        <v>0</v>
      </c>
      <c r="I153" s="38">
        <v>75000</v>
      </c>
      <c r="J153" s="11" t="str">
        <f t="shared" si="12"/>
        <v xml:space="preserve"> </v>
      </c>
      <c r="K153" s="38">
        <v>75000</v>
      </c>
      <c r="L153" s="38">
        <v>0</v>
      </c>
      <c r="M153" s="38">
        <v>75000</v>
      </c>
      <c r="N153" s="11">
        <f t="shared" si="14"/>
        <v>1</v>
      </c>
      <c r="O153" s="38">
        <v>0</v>
      </c>
      <c r="P153" s="12">
        <f t="shared" si="13"/>
        <v>75000</v>
      </c>
    </row>
    <row r="154" spans="1:16" s="39" customFormat="1" x14ac:dyDescent="0.2">
      <c r="A154" s="35">
        <v>49750</v>
      </c>
      <c r="B154" s="19" t="str">
        <f t="shared" si="21"/>
        <v>4</v>
      </c>
      <c r="C154" s="19" t="str">
        <f t="shared" si="22"/>
        <v>49</v>
      </c>
      <c r="D154" s="36" t="str">
        <f t="shared" si="23"/>
        <v>497</v>
      </c>
      <c r="E154" s="37" t="s">
        <v>162</v>
      </c>
      <c r="F154" s="38">
        <v>0</v>
      </c>
      <c r="G154" s="38">
        <v>0</v>
      </c>
      <c r="H154" s="38">
        <v>0</v>
      </c>
      <c r="I154" s="38">
        <v>0</v>
      </c>
      <c r="J154" s="11" t="str">
        <f t="shared" si="12"/>
        <v xml:space="preserve"> </v>
      </c>
      <c r="K154" s="38">
        <v>0</v>
      </c>
      <c r="L154" s="38">
        <v>0</v>
      </c>
      <c r="M154" s="38">
        <v>0</v>
      </c>
      <c r="N154" s="11" t="str">
        <f t="shared" si="14"/>
        <v xml:space="preserve"> </v>
      </c>
      <c r="O154" s="38">
        <v>0</v>
      </c>
      <c r="P154" s="12">
        <f t="shared" si="13"/>
        <v>0</v>
      </c>
    </row>
    <row r="155" spans="1:16" s="39" customFormat="1" x14ac:dyDescent="0.2">
      <c r="A155" s="35">
        <v>49751</v>
      </c>
      <c r="B155" s="19" t="str">
        <f t="shared" si="21"/>
        <v>4</v>
      </c>
      <c r="C155" s="19" t="str">
        <f t="shared" si="22"/>
        <v>49</v>
      </c>
      <c r="D155" s="36" t="str">
        <f t="shared" si="23"/>
        <v>497</v>
      </c>
      <c r="E155" s="37" t="s">
        <v>163</v>
      </c>
      <c r="F155" s="38">
        <v>0</v>
      </c>
      <c r="G155" s="38">
        <v>0</v>
      </c>
      <c r="H155" s="38">
        <v>0</v>
      </c>
      <c r="I155" s="38">
        <v>-15173.51</v>
      </c>
      <c r="J155" s="11" t="str">
        <f t="shared" si="12"/>
        <v xml:space="preserve"> </v>
      </c>
      <c r="K155" s="38">
        <v>0</v>
      </c>
      <c r="L155" s="38">
        <v>15173.51</v>
      </c>
      <c r="M155" s="38">
        <v>-15173.51</v>
      </c>
      <c r="N155" s="11">
        <f t="shared" si="14"/>
        <v>1</v>
      </c>
      <c r="O155" s="38">
        <v>0</v>
      </c>
      <c r="P155" s="12">
        <f t="shared" si="13"/>
        <v>-15173.51</v>
      </c>
    </row>
    <row r="156" spans="1:16" s="39" customFormat="1" x14ac:dyDescent="0.2">
      <c r="A156" s="35">
        <v>49752</v>
      </c>
      <c r="B156" s="19" t="str">
        <f t="shared" si="21"/>
        <v>4</v>
      </c>
      <c r="C156" s="19" t="str">
        <f t="shared" si="22"/>
        <v>49</v>
      </c>
      <c r="D156" s="36" t="str">
        <f t="shared" si="23"/>
        <v>497</v>
      </c>
      <c r="E156" s="37" t="s">
        <v>162</v>
      </c>
      <c r="F156" s="38">
        <v>0</v>
      </c>
      <c r="G156" s="38">
        <v>0</v>
      </c>
      <c r="H156" s="38">
        <v>0</v>
      </c>
      <c r="I156" s="38">
        <v>0</v>
      </c>
      <c r="J156" s="11" t="str">
        <f t="shared" si="12"/>
        <v xml:space="preserve"> </v>
      </c>
      <c r="K156" s="38">
        <v>0</v>
      </c>
      <c r="L156" s="38">
        <v>0</v>
      </c>
      <c r="M156" s="38">
        <v>0</v>
      </c>
      <c r="N156" s="11" t="str">
        <f t="shared" si="14"/>
        <v xml:space="preserve"> </v>
      </c>
      <c r="O156" s="38">
        <v>0</v>
      </c>
      <c r="P156" s="12">
        <f t="shared" si="13"/>
        <v>0</v>
      </c>
    </row>
    <row r="157" spans="1:16" s="39" customFormat="1" x14ac:dyDescent="0.2">
      <c r="A157" s="35">
        <v>52000</v>
      </c>
      <c r="B157" s="19" t="str">
        <f t="shared" si="21"/>
        <v>5</v>
      </c>
      <c r="C157" s="19" t="str">
        <f t="shared" si="22"/>
        <v>52</v>
      </c>
      <c r="D157" s="36" t="str">
        <f t="shared" si="23"/>
        <v>520</v>
      </c>
      <c r="E157" s="37" t="s">
        <v>164</v>
      </c>
      <c r="F157" s="38">
        <v>3000000</v>
      </c>
      <c r="G157" s="38">
        <v>0</v>
      </c>
      <c r="H157" s="38">
        <v>3000000</v>
      </c>
      <c r="I157" s="38">
        <v>1105675.02</v>
      </c>
      <c r="J157" s="11">
        <f t="shared" si="12"/>
        <v>0.36855833999999998</v>
      </c>
      <c r="K157" s="38">
        <v>1105675.02</v>
      </c>
      <c r="L157" s="38">
        <v>0</v>
      </c>
      <c r="M157" s="38">
        <v>1105675.02</v>
      </c>
      <c r="N157" s="11">
        <f t="shared" si="14"/>
        <v>1</v>
      </c>
      <c r="O157" s="38">
        <v>0</v>
      </c>
      <c r="P157" s="12">
        <f t="shared" si="13"/>
        <v>-1894324.98</v>
      </c>
    </row>
    <row r="158" spans="1:16" s="39" customFormat="1" x14ac:dyDescent="0.2">
      <c r="A158" s="35">
        <v>53400</v>
      </c>
      <c r="B158" s="19" t="str">
        <f t="shared" si="21"/>
        <v>5</v>
      </c>
      <c r="C158" s="19" t="str">
        <f t="shared" si="22"/>
        <v>53</v>
      </c>
      <c r="D158" s="36" t="str">
        <f t="shared" si="23"/>
        <v>534</v>
      </c>
      <c r="E158" s="37" t="s">
        <v>165</v>
      </c>
      <c r="F158" s="38">
        <v>610442</v>
      </c>
      <c r="G158" s="38">
        <v>0</v>
      </c>
      <c r="H158" s="38">
        <v>610442</v>
      </c>
      <c r="I158" s="38">
        <v>535734.01</v>
      </c>
      <c r="J158" s="11">
        <f t="shared" si="12"/>
        <v>0.87761656308052205</v>
      </c>
      <c r="K158" s="38">
        <v>535734.01</v>
      </c>
      <c r="L158" s="38">
        <v>0</v>
      </c>
      <c r="M158" s="38">
        <v>535734.01</v>
      </c>
      <c r="N158" s="11">
        <f t="shared" si="14"/>
        <v>1</v>
      </c>
      <c r="O158" s="38">
        <v>0</v>
      </c>
      <c r="P158" s="12">
        <f t="shared" ref="P158:P171" si="24">I158-H158</f>
        <v>-74707.989999999991</v>
      </c>
    </row>
    <row r="159" spans="1:16" s="39" customFormat="1" x14ac:dyDescent="0.2">
      <c r="A159" s="35">
        <v>53700</v>
      </c>
      <c r="B159" s="19" t="str">
        <f t="shared" si="21"/>
        <v>5</v>
      </c>
      <c r="C159" s="19" t="str">
        <f t="shared" si="22"/>
        <v>53</v>
      </c>
      <c r="D159" s="36" t="str">
        <f t="shared" si="23"/>
        <v>537</v>
      </c>
      <c r="E159" s="37" t="s">
        <v>166</v>
      </c>
      <c r="F159" s="38">
        <v>0</v>
      </c>
      <c r="G159" s="38">
        <v>0</v>
      </c>
      <c r="H159" s="38">
        <v>0</v>
      </c>
      <c r="I159" s="38">
        <v>4450</v>
      </c>
      <c r="J159" s="11" t="str">
        <f t="shared" si="12"/>
        <v xml:space="preserve"> </v>
      </c>
      <c r="K159" s="38">
        <v>4450</v>
      </c>
      <c r="L159" s="38">
        <v>0</v>
      </c>
      <c r="M159" s="38">
        <v>4450</v>
      </c>
      <c r="N159" s="11">
        <f t="shared" si="14"/>
        <v>1</v>
      </c>
      <c r="O159" s="38">
        <v>0</v>
      </c>
      <c r="P159" s="12">
        <f t="shared" si="24"/>
        <v>4450</v>
      </c>
    </row>
    <row r="160" spans="1:16" s="39" customFormat="1" x14ac:dyDescent="0.2">
      <c r="A160" s="35">
        <v>54100</v>
      </c>
      <c r="B160" s="19" t="str">
        <f t="shared" si="21"/>
        <v>5</v>
      </c>
      <c r="C160" s="19" t="str">
        <f t="shared" si="22"/>
        <v>54</v>
      </c>
      <c r="D160" s="36" t="str">
        <f t="shared" si="23"/>
        <v>541</v>
      </c>
      <c r="E160" s="37" t="s">
        <v>167</v>
      </c>
      <c r="F160" s="38">
        <v>25000</v>
      </c>
      <c r="G160" s="38">
        <v>0</v>
      </c>
      <c r="H160" s="38">
        <v>25000</v>
      </c>
      <c r="I160" s="38">
        <v>36774.32</v>
      </c>
      <c r="J160" s="11">
        <f t="shared" si="12"/>
        <v>1.4709728</v>
      </c>
      <c r="K160" s="38">
        <v>36774.32</v>
      </c>
      <c r="L160" s="38">
        <v>0</v>
      </c>
      <c r="M160" s="38">
        <v>36774.32</v>
      </c>
      <c r="N160" s="11">
        <f t="shared" si="14"/>
        <v>1</v>
      </c>
      <c r="O160" s="38">
        <v>0</v>
      </c>
      <c r="P160" s="12">
        <f t="shared" si="24"/>
        <v>11774.32</v>
      </c>
    </row>
    <row r="161" spans="1:16" s="39" customFormat="1" x14ac:dyDescent="0.2">
      <c r="A161" s="35">
        <v>54101</v>
      </c>
      <c r="B161" s="19" t="str">
        <f t="shared" si="21"/>
        <v>5</v>
      </c>
      <c r="C161" s="19" t="str">
        <f t="shared" si="22"/>
        <v>54</v>
      </c>
      <c r="D161" s="36" t="str">
        <f t="shared" si="23"/>
        <v>541</v>
      </c>
      <c r="E161" s="37" t="s">
        <v>168</v>
      </c>
      <c r="F161" s="38">
        <v>25000</v>
      </c>
      <c r="G161" s="38">
        <v>0</v>
      </c>
      <c r="H161" s="38">
        <v>25000</v>
      </c>
      <c r="I161" s="38">
        <v>16785.21</v>
      </c>
      <c r="J161" s="11">
        <f t="shared" si="12"/>
        <v>0.67140840000000002</v>
      </c>
      <c r="K161" s="38">
        <v>16785.21</v>
      </c>
      <c r="L161" s="38">
        <v>0</v>
      </c>
      <c r="M161" s="38">
        <v>16785.21</v>
      </c>
      <c r="N161" s="11">
        <f t="shared" si="14"/>
        <v>1</v>
      </c>
      <c r="O161" s="38">
        <v>0</v>
      </c>
      <c r="P161" s="12">
        <f t="shared" si="24"/>
        <v>-8214.7900000000009</v>
      </c>
    </row>
    <row r="162" spans="1:16" s="39" customFormat="1" x14ac:dyDescent="0.2">
      <c r="A162" s="35">
        <v>55000</v>
      </c>
      <c r="B162" s="19" t="str">
        <f t="shared" si="21"/>
        <v>5</v>
      </c>
      <c r="C162" s="19" t="str">
        <f t="shared" si="22"/>
        <v>55</v>
      </c>
      <c r="D162" s="36" t="str">
        <f t="shared" si="23"/>
        <v>550</v>
      </c>
      <c r="E162" s="37" t="s">
        <v>169</v>
      </c>
      <c r="F162" s="38">
        <v>1500000</v>
      </c>
      <c r="G162" s="38">
        <v>0</v>
      </c>
      <c r="H162" s="38">
        <v>1500000</v>
      </c>
      <c r="I162" s="38">
        <v>1407035.96</v>
      </c>
      <c r="J162" s="11">
        <f t="shared" si="12"/>
        <v>0.93802397333333332</v>
      </c>
      <c r="K162" s="38">
        <v>1387342.55</v>
      </c>
      <c r="L162" s="38">
        <v>0</v>
      </c>
      <c r="M162" s="38">
        <v>1387342.55</v>
      </c>
      <c r="N162" s="11">
        <f t="shared" si="14"/>
        <v>0.98600361997855412</v>
      </c>
      <c r="O162" s="38">
        <v>19693.41</v>
      </c>
      <c r="P162" s="12">
        <f t="shared" si="24"/>
        <v>-92964.040000000037</v>
      </c>
    </row>
    <row r="163" spans="1:16" s="39" customFormat="1" x14ac:dyDescent="0.2">
      <c r="A163" s="35">
        <v>55008</v>
      </c>
      <c r="B163" s="19" t="str">
        <f t="shared" si="21"/>
        <v>5</v>
      </c>
      <c r="C163" s="19" t="str">
        <f t="shared" si="22"/>
        <v>55</v>
      </c>
      <c r="D163" s="36" t="str">
        <f t="shared" si="23"/>
        <v>550</v>
      </c>
      <c r="E163" s="37" t="s">
        <v>170</v>
      </c>
      <c r="F163" s="38">
        <v>0</v>
      </c>
      <c r="G163" s="38">
        <v>0</v>
      </c>
      <c r="H163" s="38">
        <v>0</v>
      </c>
      <c r="I163" s="38">
        <v>0</v>
      </c>
      <c r="J163" s="11" t="str">
        <f t="shared" si="12"/>
        <v xml:space="preserve"> </v>
      </c>
      <c r="K163" s="38">
        <v>0</v>
      </c>
      <c r="L163" s="38">
        <v>0</v>
      </c>
      <c r="M163" s="38">
        <v>0</v>
      </c>
      <c r="N163" s="11" t="str">
        <f t="shared" si="14"/>
        <v xml:space="preserve"> </v>
      </c>
      <c r="O163" s="38">
        <v>0</v>
      </c>
      <c r="P163" s="12">
        <f t="shared" si="24"/>
        <v>0</v>
      </c>
    </row>
    <row r="164" spans="1:16" s="39" customFormat="1" x14ac:dyDescent="0.2">
      <c r="A164" s="35">
        <v>55009</v>
      </c>
      <c r="B164" s="19" t="str">
        <f t="shared" si="18"/>
        <v>5</v>
      </c>
      <c r="C164" s="19" t="str">
        <f t="shared" si="19"/>
        <v>55</v>
      </c>
      <c r="D164" s="36" t="str">
        <f t="shared" si="20"/>
        <v>550</v>
      </c>
      <c r="E164" s="37" t="s">
        <v>171</v>
      </c>
      <c r="F164" s="38">
        <v>0</v>
      </c>
      <c r="G164" s="38">
        <v>0</v>
      </c>
      <c r="H164" s="38">
        <v>0</v>
      </c>
      <c r="I164" s="38">
        <v>0</v>
      </c>
      <c r="J164" s="11" t="str">
        <f t="shared" si="12"/>
        <v xml:space="preserve"> </v>
      </c>
      <c r="K164" s="38">
        <v>0</v>
      </c>
      <c r="L164" s="38">
        <v>0</v>
      </c>
      <c r="M164" s="38">
        <v>0</v>
      </c>
      <c r="N164" s="11" t="str">
        <f t="shared" si="14"/>
        <v xml:space="preserve"> </v>
      </c>
      <c r="O164" s="38">
        <v>0</v>
      </c>
      <c r="P164" s="12">
        <f t="shared" si="24"/>
        <v>0</v>
      </c>
    </row>
    <row r="165" spans="1:16" s="39" customFormat="1" x14ac:dyDescent="0.2">
      <c r="A165" s="35">
        <v>55010</v>
      </c>
      <c r="B165" s="19" t="str">
        <f t="shared" ref="B165:B171" si="25">LEFT(A165,1)</f>
        <v>5</v>
      </c>
      <c r="C165" s="19" t="str">
        <f t="shared" ref="C165:C171" si="26">LEFT(A165,2)</f>
        <v>55</v>
      </c>
      <c r="D165" s="36" t="str">
        <f t="shared" ref="D165:D171" si="27">LEFT(A165,3)</f>
        <v>550</v>
      </c>
      <c r="E165" s="37" t="s">
        <v>172</v>
      </c>
      <c r="F165" s="38">
        <v>0</v>
      </c>
      <c r="G165" s="38">
        <v>0</v>
      </c>
      <c r="H165" s="38">
        <v>0</v>
      </c>
      <c r="I165" s="38">
        <v>0</v>
      </c>
      <c r="J165" s="11" t="str">
        <f t="shared" si="12"/>
        <v xml:space="preserve"> </v>
      </c>
      <c r="K165" s="38">
        <v>0</v>
      </c>
      <c r="L165" s="38">
        <v>0</v>
      </c>
      <c r="M165" s="38">
        <v>0</v>
      </c>
      <c r="N165" s="11" t="str">
        <f t="shared" si="14"/>
        <v xml:space="preserve"> </v>
      </c>
      <c r="O165" s="38">
        <v>0</v>
      </c>
      <c r="P165" s="12">
        <f t="shared" si="24"/>
        <v>0</v>
      </c>
    </row>
    <row r="166" spans="1:16" s="39" customFormat="1" x14ac:dyDescent="0.2">
      <c r="A166" s="35">
        <v>55400</v>
      </c>
      <c r="B166" s="19" t="str">
        <f t="shared" si="25"/>
        <v>5</v>
      </c>
      <c r="C166" s="19" t="str">
        <f t="shared" si="26"/>
        <v>55</v>
      </c>
      <c r="D166" s="36" t="str">
        <f t="shared" si="27"/>
        <v>554</v>
      </c>
      <c r="E166" s="37" t="s">
        <v>173</v>
      </c>
      <c r="F166" s="38">
        <v>25000</v>
      </c>
      <c r="G166" s="38">
        <v>0</v>
      </c>
      <c r="H166" s="38">
        <v>25000</v>
      </c>
      <c r="I166" s="38">
        <v>4200</v>
      </c>
      <c r="J166" s="11">
        <f t="shared" si="12"/>
        <v>0.16800000000000001</v>
      </c>
      <c r="K166" s="38">
        <v>4200</v>
      </c>
      <c r="L166" s="38">
        <v>0</v>
      </c>
      <c r="M166" s="38">
        <v>4200</v>
      </c>
      <c r="N166" s="11">
        <f t="shared" si="14"/>
        <v>1</v>
      </c>
      <c r="O166" s="38">
        <v>0</v>
      </c>
      <c r="P166" s="12">
        <f t="shared" si="24"/>
        <v>-20800</v>
      </c>
    </row>
    <row r="167" spans="1:16" s="39" customFormat="1" x14ac:dyDescent="0.2">
      <c r="A167" s="35">
        <v>55900</v>
      </c>
      <c r="B167" s="19" t="str">
        <f t="shared" si="25"/>
        <v>5</v>
      </c>
      <c r="C167" s="19" t="str">
        <f t="shared" si="26"/>
        <v>55</v>
      </c>
      <c r="D167" s="36" t="str">
        <f t="shared" si="27"/>
        <v>559</v>
      </c>
      <c r="E167" s="37" t="s">
        <v>174</v>
      </c>
      <c r="F167" s="38">
        <v>0</v>
      </c>
      <c r="G167" s="38">
        <v>0</v>
      </c>
      <c r="H167" s="38">
        <v>0</v>
      </c>
      <c r="I167" s="38">
        <v>18166.2</v>
      </c>
      <c r="J167" s="11" t="str">
        <f t="shared" si="12"/>
        <v xml:space="preserve"> </v>
      </c>
      <c r="K167" s="38">
        <v>18166.2</v>
      </c>
      <c r="L167" s="38">
        <v>0</v>
      </c>
      <c r="M167" s="38">
        <v>18166.2</v>
      </c>
      <c r="N167" s="11">
        <f t="shared" si="14"/>
        <v>1</v>
      </c>
      <c r="O167" s="38">
        <v>0</v>
      </c>
      <c r="P167" s="12">
        <f t="shared" si="24"/>
        <v>18166.2</v>
      </c>
    </row>
    <row r="168" spans="1:16" s="39" customFormat="1" x14ac:dyDescent="0.2">
      <c r="A168" s="35">
        <v>55902</v>
      </c>
      <c r="B168" s="19" t="str">
        <f t="shared" si="25"/>
        <v>5</v>
      </c>
      <c r="C168" s="19" t="str">
        <f t="shared" si="26"/>
        <v>55</v>
      </c>
      <c r="D168" s="36" t="str">
        <f t="shared" si="27"/>
        <v>559</v>
      </c>
      <c r="E168" s="37" t="s">
        <v>175</v>
      </c>
      <c r="F168" s="38">
        <v>0</v>
      </c>
      <c r="G168" s="38">
        <v>0</v>
      </c>
      <c r="H168" s="38">
        <v>0</v>
      </c>
      <c r="I168" s="38">
        <v>0</v>
      </c>
      <c r="J168" s="11" t="str">
        <f t="shared" si="12"/>
        <v xml:space="preserve"> </v>
      </c>
      <c r="K168" s="38">
        <v>0</v>
      </c>
      <c r="L168" s="38">
        <v>0</v>
      </c>
      <c r="M168" s="38">
        <v>0</v>
      </c>
      <c r="N168" s="11" t="str">
        <f t="shared" si="14"/>
        <v xml:space="preserve"> </v>
      </c>
      <c r="O168" s="38">
        <v>0</v>
      </c>
      <c r="P168" s="12">
        <f t="shared" si="24"/>
        <v>0</v>
      </c>
    </row>
    <row r="169" spans="1:16" s="39" customFormat="1" x14ac:dyDescent="0.2">
      <c r="A169" s="35">
        <v>55904</v>
      </c>
      <c r="B169" s="19" t="str">
        <f t="shared" si="25"/>
        <v>5</v>
      </c>
      <c r="C169" s="19" t="str">
        <f t="shared" si="26"/>
        <v>55</v>
      </c>
      <c r="D169" s="36" t="str">
        <f t="shared" si="27"/>
        <v>559</v>
      </c>
      <c r="E169" s="37" t="s">
        <v>176</v>
      </c>
      <c r="F169" s="38">
        <v>0</v>
      </c>
      <c r="G169" s="38">
        <v>0</v>
      </c>
      <c r="H169" s="38">
        <v>0</v>
      </c>
      <c r="I169" s="38">
        <v>0</v>
      </c>
      <c r="J169" s="11" t="str">
        <f t="shared" si="12"/>
        <v xml:space="preserve"> </v>
      </c>
      <c r="K169" s="38">
        <v>0</v>
      </c>
      <c r="L169" s="38">
        <v>0</v>
      </c>
      <c r="M169" s="38">
        <v>0</v>
      </c>
      <c r="N169" s="11" t="str">
        <f t="shared" si="14"/>
        <v xml:space="preserve"> </v>
      </c>
      <c r="O169" s="38">
        <v>0</v>
      </c>
      <c r="P169" s="12">
        <f t="shared" si="24"/>
        <v>0</v>
      </c>
    </row>
    <row r="170" spans="1:16" s="39" customFormat="1" x14ac:dyDescent="0.2">
      <c r="A170" s="35">
        <v>59901</v>
      </c>
      <c r="B170" s="19" t="str">
        <f t="shared" si="25"/>
        <v>5</v>
      </c>
      <c r="C170" s="19" t="str">
        <f t="shared" si="26"/>
        <v>59</v>
      </c>
      <c r="D170" s="36" t="str">
        <f t="shared" si="27"/>
        <v>599</v>
      </c>
      <c r="E170" s="37" t="s">
        <v>177</v>
      </c>
      <c r="F170" s="38">
        <v>280000</v>
      </c>
      <c r="G170" s="38">
        <v>0</v>
      </c>
      <c r="H170" s="38">
        <v>280000</v>
      </c>
      <c r="I170" s="38">
        <v>107526.5</v>
      </c>
      <c r="J170" s="11">
        <f t="shared" si="12"/>
        <v>0.38402321428571429</v>
      </c>
      <c r="K170" s="38">
        <v>107526.5</v>
      </c>
      <c r="L170" s="38">
        <v>0</v>
      </c>
      <c r="M170" s="38">
        <v>107526.5</v>
      </c>
      <c r="N170" s="11">
        <f t="shared" si="14"/>
        <v>1</v>
      </c>
      <c r="O170" s="38">
        <v>0</v>
      </c>
      <c r="P170" s="12">
        <f t="shared" si="24"/>
        <v>-172473.5</v>
      </c>
    </row>
    <row r="171" spans="1:16" s="39" customFormat="1" x14ac:dyDescent="0.2">
      <c r="A171" s="35">
        <v>59902</v>
      </c>
      <c r="B171" s="19" t="str">
        <f t="shared" si="25"/>
        <v>5</v>
      </c>
      <c r="C171" s="19" t="str">
        <f t="shared" si="26"/>
        <v>59</v>
      </c>
      <c r="D171" s="36" t="str">
        <f t="shared" si="27"/>
        <v>599</v>
      </c>
      <c r="E171" s="37" t="s">
        <v>178</v>
      </c>
      <c r="F171" s="38">
        <v>5000</v>
      </c>
      <c r="G171" s="38">
        <v>0</v>
      </c>
      <c r="H171" s="38">
        <v>5000</v>
      </c>
      <c r="I171" s="38">
        <v>0</v>
      </c>
      <c r="J171" s="11">
        <f t="shared" si="12"/>
        <v>0</v>
      </c>
      <c r="K171" s="38">
        <v>0</v>
      </c>
      <c r="L171" s="38">
        <v>0</v>
      </c>
      <c r="M171" s="38">
        <v>0</v>
      </c>
      <c r="N171" s="11" t="str">
        <f t="shared" si="14"/>
        <v xml:space="preserve"> </v>
      </c>
      <c r="O171" s="38">
        <v>0</v>
      </c>
      <c r="P171" s="12">
        <f t="shared" si="24"/>
        <v>-5000</v>
      </c>
    </row>
    <row r="172" spans="1:16" s="39" customFormat="1" x14ac:dyDescent="0.2">
      <c r="A172" s="40"/>
      <c r="B172" s="20"/>
      <c r="C172" s="20"/>
      <c r="D172" s="20"/>
      <c r="E172" s="13" t="s">
        <v>19</v>
      </c>
      <c r="F172" s="14">
        <f>SUM(F6:F171)</f>
        <v>332679153</v>
      </c>
      <c r="G172" s="14">
        <f>SUM(G6:G171)</f>
        <v>3848776.6899999995</v>
      </c>
      <c r="H172" s="14">
        <f>SUM(H6:H171)</f>
        <v>336527929.69</v>
      </c>
      <c r="I172" s="14">
        <f>SUM(I6:I171)</f>
        <v>326823395.64999992</v>
      </c>
      <c r="J172" s="15">
        <f>I172/H172</f>
        <v>0.97116276783047506</v>
      </c>
      <c r="K172" s="14">
        <f>SUM(K6:K171)</f>
        <v>311817850.93999994</v>
      </c>
      <c r="L172" s="14">
        <f>SUM(L6:L171)</f>
        <v>6003163.4000000022</v>
      </c>
      <c r="M172" s="14">
        <f>SUM(M6:M171)</f>
        <v>305814687.53999996</v>
      </c>
      <c r="N172" s="16">
        <f t="shared" ref="N172" si="28">IF(I172=0," ",M172/I172)</f>
        <v>0.93571846939471093</v>
      </c>
      <c r="O172" s="14">
        <f>SUM(O6:O171)</f>
        <v>21008708.109999999</v>
      </c>
      <c r="P172" s="14">
        <f>SUM(P6:P171)</f>
        <v>-9704534.0400000028</v>
      </c>
    </row>
    <row r="173" spans="1:16" s="39" customFormat="1" x14ac:dyDescent="0.2">
      <c r="A173" s="40"/>
      <c r="B173" s="20"/>
      <c r="C173" s="20"/>
      <c r="D173" s="20"/>
      <c r="E173" s="41"/>
      <c r="F173" s="42"/>
      <c r="G173" s="42"/>
      <c r="H173" s="42"/>
      <c r="I173" s="42"/>
      <c r="J173" s="6"/>
      <c r="K173" s="42"/>
      <c r="L173" s="42"/>
      <c r="M173" s="42"/>
      <c r="N173" s="6"/>
      <c r="O173" s="42"/>
      <c r="P173" s="7"/>
    </row>
    <row r="174" spans="1:16" s="39" customFormat="1" x14ac:dyDescent="0.2">
      <c r="A174" s="35">
        <v>60301</v>
      </c>
      <c r="B174" s="19" t="str">
        <f t="shared" ref="B174:B204" si="29">LEFT(A174,1)</f>
        <v>6</v>
      </c>
      <c r="C174" s="19" t="str">
        <f t="shared" ref="C174:C204" si="30">LEFT(A174,2)</f>
        <v>60</v>
      </c>
      <c r="D174" s="36" t="str">
        <f t="shared" ref="D174" si="31">LEFT(A174,3)</f>
        <v>603</v>
      </c>
      <c r="E174" s="37" t="s">
        <v>179</v>
      </c>
      <c r="F174" s="38">
        <v>12774840</v>
      </c>
      <c r="G174" s="38">
        <v>0</v>
      </c>
      <c r="H174" s="38">
        <v>12774840</v>
      </c>
      <c r="I174" s="38">
        <v>266354.46999999997</v>
      </c>
      <c r="J174" s="11">
        <f t="shared" ref="J174:J201" si="32">IF(H174=0," ",I174/H174)</f>
        <v>2.0849926104749648E-2</v>
      </c>
      <c r="K174" s="38">
        <v>266354.46999999997</v>
      </c>
      <c r="L174" s="38">
        <v>0</v>
      </c>
      <c r="M174" s="38">
        <v>266354.46999999997</v>
      </c>
      <c r="N174" s="11">
        <f t="shared" ref="N174:N212" si="33">IF(I174=0," ",M174/I174)</f>
        <v>1</v>
      </c>
      <c r="O174" s="38">
        <v>0</v>
      </c>
      <c r="P174" s="12">
        <f t="shared" ref="P174:P211" si="34">I174-H174</f>
        <v>-12508485.529999999</v>
      </c>
    </row>
    <row r="175" spans="1:16" s="39" customFormat="1" x14ac:dyDescent="0.2">
      <c r="A175" s="35">
        <v>68000</v>
      </c>
      <c r="B175" s="19" t="str">
        <f t="shared" ref="B175:B178" si="35">LEFT(A175,1)</f>
        <v>6</v>
      </c>
      <c r="C175" s="19" t="str">
        <f t="shared" ref="C175:C178" si="36">LEFT(A175,2)</f>
        <v>68</v>
      </c>
      <c r="D175" s="36" t="str">
        <f t="shared" ref="D175:D178" si="37">LEFT(A175,3)</f>
        <v>680</v>
      </c>
      <c r="E175" s="37" t="s">
        <v>215</v>
      </c>
      <c r="F175" s="38">
        <v>0</v>
      </c>
      <c r="G175" s="38">
        <v>0</v>
      </c>
      <c r="H175" s="38">
        <v>0</v>
      </c>
      <c r="I175" s="38">
        <v>52062.57</v>
      </c>
      <c r="J175" s="11" t="str">
        <f t="shared" si="32"/>
        <v xml:space="preserve"> </v>
      </c>
      <c r="K175" s="38">
        <v>2352.7800000000002</v>
      </c>
      <c r="L175" s="38">
        <v>0</v>
      </c>
      <c r="M175" s="38">
        <v>2352.7800000000002</v>
      </c>
      <c r="N175" s="11">
        <f t="shared" si="33"/>
        <v>4.5191391819497197E-2</v>
      </c>
      <c r="O175" s="38">
        <v>49709.79</v>
      </c>
      <c r="P175" s="12">
        <f t="shared" si="34"/>
        <v>52062.57</v>
      </c>
    </row>
    <row r="176" spans="1:16" s="39" customFormat="1" x14ac:dyDescent="0.2">
      <c r="A176" s="35">
        <v>68001</v>
      </c>
      <c r="B176" s="19" t="str">
        <f t="shared" si="35"/>
        <v>6</v>
      </c>
      <c r="C176" s="19" t="str">
        <f t="shared" si="36"/>
        <v>68</v>
      </c>
      <c r="D176" s="36" t="str">
        <f t="shared" si="37"/>
        <v>680</v>
      </c>
      <c r="E176" s="37" t="s">
        <v>216</v>
      </c>
      <c r="F176" s="38">
        <v>0</v>
      </c>
      <c r="G176" s="38">
        <v>0</v>
      </c>
      <c r="H176" s="38">
        <v>0</v>
      </c>
      <c r="I176" s="38">
        <v>366888.36</v>
      </c>
      <c r="J176" s="11" t="str">
        <f t="shared" si="32"/>
        <v xml:space="preserve"> </v>
      </c>
      <c r="K176" s="38">
        <v>366888.36</v>
      </c>
      <c r="L176" s="38">
        <v>0</v>
      </c>
      <c r="M176" s="38">
        <v>366888.36</v>
      </c>
      <c r="N176" s="11">
        <f t="shared" si="33"/>
        <v>1</v>
      </c>
      <c r="O176" s="38">
        <v>0</v>
      </c>
      <c r="P176" s="12">
        <f t="shared" si="34"/>
        <v>366888.36</v>
      </c>
    </row>
    <row r="177" spans="1:16" s="39" customFormat="1" x14ac:dyDescent="0.2">
      <c r="A177" s="35">
        <v>72001</v>
      </c>
      <c r="B177" s="19" t="str">
        <f t="shared" si="35"/>
        <v>7</v>
      </c>
      <c r="C177" s="19" t="str">
        <f t="shared" si="36"/>
        <v>72</v>
      </c>
      <c r="D177" s="36" t="str">
        <f t="shared" si="37"/>
        <v>720</v>
      </c>
      <c r="E177" s="37" t="s">
        <v>180</v>
      </c>
      <c r="F177" s="38">
        <v>0</v>
      </c>
      <c r="G177" s="38">
        <v>0</v>
      </c>
      <c r="H177" s="38">
        <v>0</v>
      </c>
      <c r="I177" s="38">
        <v>-555409.29</v>
      </c>
      <c r="J177" s="11" t="str">
        <f t="shared" si="32"/>
        <v xml:space="preserve"> </v>
      </c>
      <c r="K177" s="38">
        <v>0</v>
      </c>
      <c r="L177" s="38">
        <v>555409.29</v>
      </c>
      <c r="M177" s="38">
        <v>-555409.29</v>
      </c>
      <c r="N177" s="11">
        <f t="shared" si="33"/>
        <v>1</v>
      </c>
      <c r="O177" s="38">
        <v>0</v>
      </c>
      <c r="P177" s="12">
        <f t="shared" si="34"/>
        <v>-555409.29</v>
      </c>
    </row>
    <row r="178" spans="1:16" s="39" customFormat="1" x14ac:dyDescent="0.2">
      <c r="A178" s="35">
        <v>72002</v>
      </c>
      <c r="B178" s="19" t="str">
        <f t="shared" si="35"/>
        <v>7</v>
      </c>
      <c r="C178" s="19" t="str">
        <f t="shared" si="36"/>
        <v>72</v>
      </c>
      <c r="D178" s="36" t="str">
        <f t="shared" si="37"/>
        <v>720</v>
      </c>
      <c r="E178" s="37" t="s">
        <v>181</v>
      </c>
      <c r="F178" s="38">
        <v>0</v>
      </c>
      <c r="G178" s="38">
        <v>518846</v>
      </c>
      <c r="H178" s="38">
        <v>518846</v>
      </c>
      <c r="I178" s="38">
        <v>1065892.74</v>
      </c>
      <c r="J178" s="11">
        <f t="shared" si="32"/>
        <v>2.0543528137443481</v>
      </c>
      <c r="K178" s="38">
        <v>1065892.74</v>
      </c>
      <c r="L178" s="38">
        <v>0</v>
      </c>
      <c r="M178" s="38">
        <v>1065892.74</v>
      </c>
      <c r="N178" s="11">
        <f t="shared" si="33"/>
        <v>1</v>
      </c>
      <c r="O178" s="38">
        <v>0</v>
      </c>
      <c r="P178" s="12">
        <f t="shared" si="34"/>
        <v>547046.74</v>
      </c>
    </row>
    <row r="179" spans="1:16" s="39" customFormat="1" x14ac:dyDescent="0.2">
      <c r="A179" s="35">
        <v>72003</v>
      </c>
      <c r="B179" s="19" t="str">
        <f t="shared" ref="B179:B192" si="38">LEFT(A179,1)</f>
        <v>7</v>
      </c>
      <c r="C179" s="19" t="str">
        <f t="shared" ref="C179:C192" si="39">LEFT(A179,2)</f>
        <v>72</v>
      </c>
      <c r="D179" s="36" t="str">
        <f t="shared" ref="D179:D192" si="40">LEFT(A179,3)</f>
        <v>720</v>
      </c>
      <c r="E179" s="37" t="s">
        <v>182</v>
      </c>
      <c r="F179" s="38">
        <v>5580431</v>
      </c>
      <c r="G179" s="38">
        <v>199831.5</v>
      </c>
      <c r="H179" s="38">
        <v>5780262.5</v>
      </c>
      <c r="I179" s="38">
        <v>8594421.0399999991</v>
      </c>
      <c r="J179" s="11">
        <f t="shared" si="32"/>
        <v>1.486856529439623</v>
      </c>
      <c r="K179" s="38">
        <v>8594421.0399999991</v>
      </c>
      <c r="L179" s="38">
        <v>0</v>
      </c>
      <c r="M179" s="38">
        <v>8594421.0399999991</v>
      </c>
      <c r="N179" s="11">
        <f t="shared" si="33"/>
        <v>1</v>
      </c>
      <c r="O179" s="38">
        <v>0</v>
      </c>
      <c r="P179" s="12">
        <f t="shared" si="34"/>
        <v>2814158.5399999991</v>
      </c>
    </row>
    <row r="180" spans="1:16" s="39" customFormat="1" x14ac:dyDescent="0.2">
      <c r="A180" s="35">
        <v>72005</v>
      </c>
      <c r="B180" s="19" t="str">
        <f t="shared" si="38"/>
        <v>7</v>
      </c>
      <c r="C180" s="19" t="str">
        <f t="shared" si="39"/>
        <v>72</v>
      </c>
      <c r="D180" s="36" t="str">
        <f t="shared" si="40"/>
        <v>720</v>
      </c>
      <c r="E180" s="37" t="s">
        <v>183</v>
      </c>
      <c r="F180" s="38">
        <v>0</v>
      </c>
      <c r="G180" s="38">
        <v>0</v>
      </c>
      <c r="H180" s="38">
        <v>0</v>
      </c>
      <c r="I180" s="38">
        <v>0</v>
      </c>
      <c r="J180" s="11" t="str">
        <f t="shared" si="32"/>
        <v xml:space="preserve"> </v>
      </c>
      <c r="K180" s="38">
        <v>0</v>
      </c>
      <c r="L180" s="38">
        <v>0</v>
      </c>
      <c r="M180" s="38">
        <v>0</v>
      </c>
      <c r="N180" s="11" t="str">
        <f t="shared" si="33"/>
        <v xml:space="preserve"> </v>
      </c>
      <c r="O180" s="38">
        <v>0</v>
      </c>
      <c r="P180" s="12">
        <f t="shared" si="34"/>
        <v>0</v>
      </c>
    </row>
    <row r="181" spans="1:16" s="39" customFormat="1" x14ac:dyDescent="0.2">
      <c r="A181" s="35">
        <v>72007</v>
      </c>
      <c r="B181" s="19" t="str">
        <f t="shared" si="38"/>
        <v>7</v>
      </c>
      <c r="C181" s="19" t="str">
        <f t="shared" si="39"/>
        <v>72</v>
      </c>
      <c r="D181" s="36" t="str">
        <f t="shared" si="40"/>
        <v>720</v>
      </c>
      <c r="E181" s="37" t="s">
        <v>184</v>
      </c>
      <c r="F181" s="38">
        <v>0</v>
      </c>
      <c r="G181" s="38">
        <v>0</v>
      </c>
      <c r="H181" s="38">
        <v>0</v>
      </c>
      <c r="I181" s="38">
        <v>0</v>
      </c>
      <c r="J181" s="11" t="str">
        <f t="shared" si="32"/>
        <v xml:space="preserve"> </v>
      </c>
      <c r="K181" s="38">
        <v>0</v>
      </c>
      <c r="L181" s="38">
        <v>0</v>
      </c>
      <c r="M181" s="38">
        <v>0</v>
      </c>
      <c r="N181" s="11" t="str">
        <f t="shared" si="33"/>
        <v xml:space="preserve"> </v>
      </c>
      <c r="O181" s="38">
        <v>0</v>
      </c>
      <c r="P181" s="12">
        <f t="shared" si="34"/>
        <v>0</v>
      </c>
    </row>
    <row r="182" spans="1:16" s="39" customFormat="1" x14ac:dyDescent="0.2">
      <c r="A182" s="35">
        <v>72008</v>
      </c>
      <c r="B182" s="19" t="str">
        <f t="shared" si="38"/>
        <v>7</v>
      </c>
      <c r="C182" s="19" t="str">
        <f t="shared" si="39"/>
        <v>72</v>
      </c>
      <c r="D182" s="36" t="str">
        <f t="shared" si="40"/>
        <v>720</v>
      </c>
      <c r="E182" s="37" t="s">
        <v>185</v>
      </c>
      <c r="F182" s="38">
        <v>0</v>
      </c>
      <c r="G182" s="38">
        <v>0</v>
      </c>
      <c r="H182" s="38">
        <v>0</v>
      </c>
      <c r="I182" s="38">
        <v>0</v>
      </c>
      <c r="J182" s="11" t="str">
        <f t="shared" si="32"/>
        <v xml:space="preserve"> </v>
      </c>
      <c r="K182" s="38">
        <v>0</v>
      </c>
      <c r="L182" s="38">
        <v>0</v>
      </c>
      <c r="M182" s="38">
        <v>0</v>
      </c>
      <c r="N182" s="11" t="str">
        <f t="shared" si="33"/>
        <v xml:space="preserve"> </v>
      </c>
      <c r="O182" s="38">
        <v>0</v>
      </c>
      <c r="P182" s="12">
        <f t="shared" si="34"/>
        <v>0</v>
      </c>
    </row>
    <row r="183" spans="1:16" s="39" customFormat="1" x14ac:dyDescent="0.2">
      <c r="A183" s="35">
        <v>72009</v>
      </c>
      <c r="B183" s="19" t="str">
        <f t="shared" si="38"/>
        <v>7</v>
      </c>
      <c r="C183" s="19" t="str">
        <f t="shared" si="39"/>
        <v>72</v>
      </c>
      <c r="D183" s="36" t="str">
        <f t="shared" si="40"/>
        <v>720</v>
      </c>
      <c r="E183" s="37" t="s">
        <v>186</v>
      </c>
      <c r="F183" s="38">
        <v>0</v>
      </c>
      <c r="G183" s="38">
        <v>0</v>
      </c>
      <c r="H183" s="38">
        <v>0</v>
      </c>
      <c r="I183" s="38">
        <v>0</v>
      </c>
      <c r="J183" s="11" t="str">
        <f t="shared" si="32"/>
        <v xml:space="preserve"> </v>
      </c>
      <c r="K183" s="38">
        <v>0</v>
      </c>
      <c r="L183" s="38">
        <v>0</v>
      </c>
      <c r="M183" s="38">
        <v>0</v>
      </c>
      <c r="N183" s="11" t="str">
        <f t="shared" si="33"/>
        <v xml:space="preserve"> </v>
      </c>
      <c r="O183" s="38">
        <v>0</v>
      </c>
      <c r="P183" s="12">
        <f t="shared" si="34"/>
        <v>0</v>
      </c>
    </row>
    <row r="184" spans="1:16" s="39" customFormat="1" x14ac:dyDescent="0.2">
      <c r="A184" s="35">
        <v>72010</v>
      </c>
      <c r="B184" s="19" t="str">
        <f t="shared" si="38"/>
        <v>7</v>
      </c>
      <c r="C184" s="19" t="str">
        <f t="shared" si="39"/>
        <v>72</v>
      </c>
      <c r="D184" s="36" t="str">
        <f t="shared" si="40"/>
        <v>720</v>
      </c>
      <c r="E184" s="37" t="s">
        <v>187</v>
      </c>
      <c r="F184" s="38">
        <v>3153807</v>
      </c>
      <c r="G184" s="38">
        <v>0</v>
      </c>
      <c r="H184" s="38">
        <v>3153807</v>
      </c>
      <c r="I184" s="38">
        <v>165012.65</v>
      </c>
      <c r="J184" s="11">
        <f t="shared" si="32"/>
        <v>5.2321733701523265E-2</v>
      </c>
      <c r="K184" s="38">
        <v>165012.65</v>
      </c>
      <c r="L184" s="38">
        <v>0</v>
      </c>
      <c r="M184" s="38">
        <v>165012.65</v>
      </c>
      <c r="N184" s="11">
        <f t="shared" si="33"/>
        <v>1</v>
      </c>
      <c r="O184" s="38">
        <v>0</v>
      </c>
      <c r="P184" s="12">
        <f t="shared" si="34"/>
        <v>-2988794.35</v>
      </c>
    </row>
    <row r="185" spans="1:16" s="39" customFormat="1" x14ac:dyDescent="0.2">
      <c r="A185" s="35">
        <v>75080</v>
      </c>
      <c r="B185" s="19" t="str">
        <f t="shared" si="38"/>
        <v>7</v>
      </c>
      <c r="C185" s="19" t="str">
        <f t="shared" si="39"/>
        <v>75</v>
      </c>
      <c r="D185" s="36" t="str">
        <f t="shared" si="40"/>
        <v>750</v>
      </c>
      <c r="E185" s="37" t="s">
        <v>211</v>
      </c>
      <c r="F185" s="38">
        <v>0</v>
      </c>
      <c r="G185" s="38">
        <v>0</v>
      </c>
      <c r="H185" s="38">
        <v>0</v>
      </c>
      <c r="I185" s="38">
        <v>2348806.89</v>
      </c>
      <c r="J185" s="11" t="str">
        <f t="shared" si="32"/>
        <v xml:space="preserve"> </v>
      </c>
      <c r="K185" s="38">
        <v>2348806.89</v>
      </c>
      <c r="L185" s="38">
        <v>0</v>
      </c>
      <c r="M185" s="38">
        <v>2348806.89</v>
      </c>
      <c r="N185" s="11">
        <f t="shared" si="33"/>
        <v>1</v>
      </c>
      <c r="O185" s="38">
        <v>0</v>
      </c>
      <c r="P185" s="12">
        <f t="shared" si="34"/>
        <v>2348806.89</v>
      </c>
    </row>
    <row r="186" spans="1:16" s="39" customFormat="1" x14ac:dyDescent="0.2">
      <c r="A186" s="35">
        <v>75081</v>
      </c>
      <c r="B186" s="19" t="str">
        <f t="shared" si="38"/>
        <v>7</v>
      </c>
      <c r="C186" s="19" t="str">
        <f t="shared" si="39"/>
        <v>75</v>
      </c>
      <c r="D186" s="36" t="str">
        <f t="shared" si="40"/>
        <v>750</v>
      </c>
      <c r="E186" s="37" t="s">
        <v>188</v>
      </c>
      <c r="F186" s="38">
        <v>0</v>
      </c>
      <c r="G186" s="38">
        <v>993880</v>
      </c>
      <c r="H186" s="38">
        <v>993880</v>
      </c>
      <c r="I186" s="38">
        <v>993880</v>
      </c>
      <c r="J186" s="11">
        <f t="shared" si="32"/>
        <v>1</v>
      </c>
      <c r="K186" s="38">
        <v>993880</v>
      </c>
      <c r="L186" s="38">
        <v>0</v>
      </c>
      <c r="M186" s="38">
        <v>993880</v>
      </c>
      <c r="N186" s="11">
        <f t="shared" si="33"/>
        <v>1</v>
      </c>
      <c r="O186" s="38">
        <v>0</v>
      </c>
      <c r="P186" s="12">
        <f t="shared" si="34"/>
        <v>0</v>
      </c>
    </row>
    <row r="187" spans="1:16" s="39" customFormat="1" x14ac:dyDescent="0.2">
      <c r="A187" s="35">
        <v>75082</v>
      </c>
      <c r="B187" s="19" t="str">
        <f t="shared" si="38"/>
        <v>7</v>
      </c>
      <c r="C187" s="19" t="str">
        <f t="shared" si="39"/>
        <v>75</v>
      </c>
      <c r="D187" s="36" t="str">
        <f t="shared" si="40"/>
        <v>750</v>
      </c>
      <c r="E187" s="37" t="s">
        <v>189</v>
      </c>
      <c r="F187" s="38">
        <v>756109</v>
      </c>
      <c r="G187" s="38">
        <v>0</v>
      </c>
      <c r="H187" s="38">
        <v>756109</v>
      </c>
      <c r="I187" s="38">
        <v>0</v>
      </c>
      <c r="J187" s="11">
        <f t="shared" si="32"/>
        <v>0</v>
      </c>
      <c r="K187" s="38">
        <v>0</v>
      </c>
      <c r="L187" s="38">
        <v>0</v>
      </c>
      <c r="M187" s="38">
        <v>0</v>
      </c>
      <c r="N187" s="11" t="str">
        <f t="shared" si="33"/>
        <v xml:space="preserve"> </v>
      </c>
      <c r="O187" s="38">
        <v>0</v>
      </c>
      <c r="P187" s="12">
        <f t="shared" si="34"/>
        <v>-756109</v>
      </c>
    </row>
    <row r="188" spans="1:16" s="39" customFormat="1" x14ac:dyDescent="0.2">
      <c r="A188" s="35">
        <v>75084</v>
      </c>
      <c r="B188" s="19" t="str">
        <f t="shared" si="38"/>
        <v>7</v>
      </c>
      <c r="C188" s="19" t="str">
        <f t="shared" si="39"/>
        <v>75</v>
      </c>
      <c r="D188" s="36" t="str">
        <f t="shared" si="40"/>
        <v>750</v>
      </c>
      <c r="E188" s="37" t="s">
        <v>190</v>
      </c>
      <c r="F188" s="38">
        <v>905000</v>
      </c>
      <c r="G188" s="38">
        <v>0</v>
      </c>
      <c r="H188" s="38">
        <v>905000</v>
      </c>
      <c r="I188" s="38">
        <v>1800438.77</v>
      </c>
      <c r="J188" s="11">
        <f t="shared" si="32"/>
        <v>1.9894351049723757</v>
      </c>
      <c r="K188" s="38">
        <v>1800438.77</v>
      </c>
      <c r="L188" s="38">
        <v>0</v>
      </c>
      <c r="M188" s="38">
        <v>1800438.77</v>
      </c>
      <c r="N188" s="11">
        <f t="shared" si="33"/>
        <v>1</v>
      </c>
      <c r="O188" s="38">
        <v>0</v>
      </c>
      <c r="P188" s="12">
        <f t="shared" si="34"/>
        <v>895438.77</v>
      </c>
    </row>
    <row r="189" spans="1:16" s="39" customFormat="1" x14ac:dyDescent="0.2">
      <c r="A189" s="35">
        <v>75085</v>
      </c>
      <c r="B189" s="19" t="str">
        <f t="shared" si="38"/>
        <v>7</v>
      </c>
      <c r="C189" s="19" t="str">
        <f t="shared" si="39"/>
        <v>75</v>
      </c>
      <c r="D189" s="36" t="str">
        <f t="shared" si="40"/>
        <v>750</v>
      </c>
      <c r="E189" s="37" t="s">
        <v>191</v>
      </c>
      <c r="F189" s="38">
        <v>0</v>
      </c>
      <c r="G189" s="38">
        <v>0</v>
      </c>
      <c r="H189" s="38">
        <v>0</v>
      </c>
      <c r="I189" s="38">
        <v>0</v>
      </c>
      <c r="J189" s="11" t="str">
        <f t="shared" si="32"/>
        <v xml:space="preserve"> </v>
      </c>
      <c r="K189" s="38">
        <v>0</v>
      </c>
      <c r="L189" s="38">
        <v>0</v>
      </c>
      <c r="M189" s="38">
        <v>0</v>
      </c>
      <c r="N189" s="11" t="str">
        <f t="shared" si="33"/>
        <v xml:space="preserve"> </v>
      </c>
      <c r="O189" s="38">
        <v>0</v>
      </c>
      <c r="P189" s="12">
        <f t="shared" si="34"/>
        <v>0</v>
      </c>
    </row>
    <row r="190" spans="1:16" s="39" customFormat="1" x14ac:dyDescent="0.2">
      <c r="A190" s="35">
        <v>75086</v>
      </c>
      <c r="B190" s="19" t="str">
        <f t="shared" si="38"/>
        <v>7</v>
      </c>
      <c r="C190" s="19" t="str">
        <f t="shared" si="39"/>
        <v>75</v>
      </c>
      <c r="D190" s="36" t="str">
        <f t="shared" si="40"/>
        <v>750</v>
      </c>
      <c r="E190" s="37" t="s">
        <v>192</v>
      </c>
      <c r="F190" s="38">
        <v>0</v>
      </c>
      <c r="G190" s="38">
        <v>0</v>
      </c>
      <c r="H190" s="38">
        <v>0</v>
      </c>
      <c r="I190" s="38">
        <v>717200.15</v>
      </c>
      <c r="J190" s="11" t="str">
        <f t="shared" si="32"/>
        <v xml:space="preserve"> </v>
      </c>
      <c r="K190" s="38">
        <v>717200.15</v>
      </c>
      <c r="L190" s="38">
        <v>0</v>
      </c>
      <c r="M190" s="38">
        <v>717200.15</v>
      </c>
      <c r="N190" s="11">
        <f t="shared" si="33"/>
        <v>1</v>
      </c>
      <c r="O190" s="38">
        <v>0</v>
      </c>
      <c r="P190" s="12">
        <f t="shared" si="34"/>
        <v>717200.15</v>
      </c>
    </row>
    <row r="191" spans="1:16" s="39" customFormat="1" x14ac:dyDescent="0.2">
      <c r="A191" s="35">
        <v>75087</v>
      </c>
      <c r="B191" s="19" t="str">
        <f t="shared" si="38"/>
        <v>7</v>
      </c>
      <c r="C191" s="19" t="str">
        <f t="shared" si="39"/>
        <v>75</v>
      </c>
      <c r="D191" s="36" t="str">
        <f t="shared" si="40"/>
        <v>750</v>
      </c>
      <c r="E191" s="37" t="s">
        <v>193</v>
      </c>
      <c r="F191" s="38">
        <v>1500000</v>
      </c>
      <c r="G191" s="38">
        <v>0</v>
      </c>
      <c r="H191" s="38">
        <v>1500000</v>
      </c>
      <c r="I191" s="38">
        <v>1500000</v>
      </c>
      <c r="J191" s="11">
        <f t="shared" si="32"/>
        <v>1</v>
      </c>
      <c r="K191" s="38">
        <v>1500000</v>
      </c>
      <c r="L191" s="38">
        <v>0</v>
      </c>
      <c r="M191" s="38">
        <v>1500000</v>
      </c>
      <c r="N191" s="11">
        <f t="shared" si="33"/>
        <v>1</v>
      </c>
      <c r="O191" s="38">
        <v>0</v>
      </c>
      <c r="P191" s="12">
        <f t="shared" si="34"/>
        <v>0</v>
      </c>
    </row>
    <row r="192" spans="1:16" s="39" customFormat="1" x14ac:dyDescent="0.2">
      <c r="A192" s="35">
        <v>75088</v>
      </c>
      <c r="B192" s="19" t="str">
        <f t="shared" si="38"/>
        <v>7</v>
      </c>
      <c r="C192" s="19" t="str">
        <f t="shared" si="39"/>
        <v>75</v>
      </c>
      <c r="D192" s="36" t="str">
        <f t="shared" si="40"/>
        <v>750</v>
      </c>
      <c r="E192" s="37" t="s">
        <v>194</v>
      </c>
      <c r="F192" s="38">
        <v>0</v>
      </c>
      <c r="G192" s="38">
        <v>59829.55</v>
      </c>
      <c r="H192" s="38">
        <v>59829.55</v>
      </c>
      <c r="I192" s="38">
        <v>59761.47</v>
      </c>
      <c r="J192" s="11">
        <f t="shared" si="32"/>
        <v>0.9988621007512174</v>
      </c>
      <c r="K192" s="38">
        <v>59761.47</v>
      </c>
      <c r="L192" s="38">
        <v>0</v>
      </c>
      <c r="M192" s="38">
        <v>59761.47</v>
      </c>
      <c r="N192" s="11">
        <f t="shared" si="33"/>
        <v>1</v>
      </c>
      <c r="O192" s="38">
        <v>0</v>
      </c>
      <c r="P192" s="12">
        <f t="shared" si="34"/>
        <v>-68.080000000001746</v>
      </c>
    </row>
    <row r="193" spans="1:16" s="39" customFormat="1" x14ac:dyDescent="0.2">
      <c r="A193" s="35">
        <v>75089</v>
      </c>
      <c r="B193" s="19" t="str">
        <f t="shared" ref="B193:B195" si="41">LEFT(A193,1)</f>
        <v>7</v>
      </c>
      <c r="C193" s="19" t="str">
        <f t="shared" ref="C193:C195" si="42">LEFT(A193,2)</f>
        <v>75</v>
      </c>
      <c r="D193" s="36" t="str">
        <f t="shared" ref="D193:D195" si="43">LEFT(A193,3)</f>
        <v>750</v>
      </c>
      <c r="E193" s="37" t="s">
        <v>195</v>
      </c>
      <c r="F193" s="38">
        <v>931233</v>
      </c>
      <c r="G193" s="38">
        <v>0</v>
      </c>
      <c r="H193" s="38">
        <v>931233</v>
      </c>
      <c r="I193" s="38">
        <v>1847730.11</v>
      </c>
      <c r="J193" s="11">
        <f t="shared" si="32"/>
        <v>1.9841759366345482</v>
      </c>
      <c r="K193" s="38">
        <v>1847730.11</v>
      </c>
      <c r="L193" s="38">
        <v>0</v>
      </c>
      <c r="M193" s="38">
        <v>1847730.11</v>
      </c>
      <c r="N193" s="11">
        <f t="shared" si="33"/>
        <v>1</v>
      </c>
      <c r="O193" s="38">
        <v>0</v>
      </c>
      <c r="P193" s="12">
        <f t="shared" si="34"/>
        <v>916497.1100000001</v>
      </c>
    </row>
    <row r="194" spans="1:16" s="39" customFormat="1" x14ac:dyDescent="0.2">
      <c r="A194" s="35">
        <v>75301</v>
      </c>
      <c r="B194" s="19" t="str">
        <f t="shared" si="41"/>
        <v>7</v>
      </c>
      <c r="C194" s="19" t="str">
        <f t="shared" si="42"/>
        <v>75</v>
      </c>
      <c r="D194" s="36" t="str">
        <f t="shared" si="43"/>
        <v>753</v>
      </c>
      <c r="E194" s="37" t="s">
        <v>212</v>
      </c>
      <c r="F194" s="38">
        <v>0</v>
      </c>
      <c r="G194" s="38">
        <v>0</v>
      </c>
      <c r="H194" s="38">
        <v>0</v>
      </c>
      <c r="I194" s="38">
        <v>96517.65</v>
      </c>
      <c r="J194" s="11" t="str">
        <f t="shared" si="32"/>
        <v xml:space="preserve"> </v>
      </c>
      <c r="K194" s="38">
        <v>96517.65</v>
      </c>
      <c r="L194" s="38">
        <v>0</v>
      </c>
      <c r="M194" s="38">
        <v>96517.65</v>
      </c>
      <c r="N194" s="11">
        <f t="shared" si="33"/>
        <v>1</v>
      </c>
      <c r="O194" s="38">
        <v>0</v>
      </c>
      <c r="P194" s="12">
        <f t="shared" si="34"/>
        <v>96517.65</v>
      </c>
    </row>
    <row r="195" spans="1:16" s="39" customFormat="1" x14ac:dyDescent="0.2">
      <c r="A195" s="35">
        <v>76601</v>
      </c>
      <c r="B195" s="19" t="str">
        <f t="shared" si="41"/>
        <v>7</v>
      </c>
      <c r="C195" s="19" t="str">
        <f t="shared" si="42"/>
        <v>76</v>
      </c>
      <c r="D195" s="36" t="str">
        <f t="shared" si="43"/>
        <v>766</v>
      </c>
      <c r="E195" s="37" t="s">
        <v>145</v>
      </c>
      <c r="F195" s="38">
        <v>0</v>
      </c>
      <c r="G195" s="38">
        <v>0</v>
      </c>
      <c r="H195" s="38">
        <v>0</v>
      </c>
      <c r="I195" s="38">
        <v>0</v>
      </c>
      <c r="J195" s="11" t="str">
        <f t="shared" si="32"/>
        <v xml:space="preserve"> </v>
      </c>
      <c r="K195" s="38">
        <v>0</v>
      </c>
      <c r="L195" s="38">
        <v>0</v>
      </c>
      <c r="M195" s="38">
        <v>0</v>
      </c>
      <c r="N195" s="11" t="str">
        <f t="shared" si="33"/>
        <v xml:space="preserve"> </v>
      </c>
      <c r="O195" s="38">
        <v>0</v>
      </c>
      <c r="P195" s="12">
        <f t="shared" si="34"/>
        <v>0</v>
      </c>
    </row>
    <row r="196" spans="1:16" s="39" customFormat="1" x14ac:dyDescent="0.2">
      <c r="A196" s="35">
        <v>77000</v>
      </c>
      <c r="B196" s="19" t="str">
        <f t="shared" ref="B196:B201" si="44">LEFT(A196,1)</f>
        <v>7</v>
      </c>
      <c r="C196" s="19" t="str">
        <f t="shared" ref="C196:C201" si="45">LEFT(A196,2)</f>
        <v>77</v>
      </c>
      <c r="D196" s="36" t="str">
        <f t="shared" ref="D196:D201" si="46">LEFT(A196,3)</f>
        <v>770</v>
      </c>
      <c r="E196" s="37" t="s">
        <v>196</v>
      </c>
      <c r="F196" s="38">
        <v>40000</v>
      </c>
      <c r="G196" s="38">
        <v>0</v>
      </c>
      <c r="H196" s="38">
        <v>40000</v>
      </c>
      <c r="I196" s="38">
        <v>0</v>
      </c>
      <c r="J196" s="11">
        <f t="shared" si="32"/>
        <v>0</v>
      </c>
      <c r="K196" s="38">
        <v>0</v>
      </c>
      <c r="L196" s="38">
        <v>0</v>
      </c>
      <c r="M196" s="38">
        <v>0</v>
      </c>
      <c r="N196" s="11" t="str">
        <f t="shared" si="33"/>
        <v xml:space="preserve"> </v>
      </c>
      <c r="O196" s="38">
        <v>0</v>
      </c>
      <c r="P196" s="12">
        <f t="shared" si="34"/>
        <v>-40000</v>
      </c>
    </row>
    <row r="197" spans="1:16" s="39" customFormat="1" x14ac:dyDescent="0.2">
      <c r="A197" s="35">
        <v>77001</v>
      </c>
      <c r="B197" s="19" t="str">
        <f t="shared" ref="B197:B199" si="47">LEFT(A197,1)</f>
        <v>7</v>
      </c>
      <c r="C197" s="19" t="str">
        <f t="shared" ref="C197:C199" si="48">LEFT(A197,2)</f>
        <v>77</v>
      </c>
      <c r="D197" s="36" t="str">
        <f t="shared" ref="D197:D199" si="49">LEFT(A197,3)</f>
        <v>770</v>
      </c>
      <c r="E197" s="37" t="s">
        <v>197</v>
      </c>
      <c r="F197" s="38">
        <v>0</v>
      </c>
      <c r="G197" s="38">
        <v>7619.4</v>
      </c>
      <c r="H197" s="38">
        <v>7619.4</v>
      </c>
      <c r="I197" s="38">
        <v>7772.34</v>
      </c>
      <c r="J197" s="11">
        <f t="shared" si="32"/>
        <v>1.0200724466493425</v>
      </c>
      <c r="K197" s="38">
        <v>7772.34</v>
      </c>
      <c r="L197" s="38">
        <v>0</v>
      </c>
      <c r="M197" s="38">
        <v>7772.34</v>
      </c>
      <c r="N197" s="11">
        <f t="shared" si="33"/>
        <v>1</v>
      </c>
      <c r="O197" s="38">
        <v>0</v>
      </c>
      <c r="P197" s="12">
        <f t="shared" si="34"/>
        <v>152.94000000000051</v>
      </c>
    </row>
    <row r="198" spans="1:16" s="39" customFormat="1" x14ac:dyDescent="0.2">
      <c r="A198" s="35">
        <v>79116</v>
      </c>
      <c r="B198" s="19" t="str">
        <f t="shared" si="47"/>
        <v>7</v>
      </c>
      <c r="C198" s="19" t="str">
        <f t="shared" si="48"/>
        <v>79</v>
      </c>
      <c r="D198" s="36" t="str">
        <f t="shared" si="49"/>
        <v>791</v>
      </c>
      <c r="E198" s="37" t="s">
        <v>209</v>
      </c>
      <c r="F198" s="38">
        <v>0</v>
      </c>
      <c r="G198" s="38">
        <v>0</v>
      </c>
      <c r="H198" s="38">
        <v>0</v>
      </c>
      <c r="I198" s="38">
        <v>17170.41</v>
      </c>
      <c r="J198" s="11" t="str">
        <f t="shared" si="32"/>
        <v xml:space="preserve"> </v>
      </c>
      <c r="K198" s="38">
        <v>17170.41</v>
      </c>
      <c r="L198" s="38">
        <v>0</v>
      </c>
      <c r="M198" s="38">
        <v>17170.41</v>
      </c>
      <c r="N198" s="11">
        <f t="shared" si="33"/>
        <v>1</v>
      </c>
      <c r="O198" s="38">
        <v>0</v>
      </c>
      <c r="P198" s="12">
        <f t="shared" si="34"/>
        <v>17170.41</v>
      </c>
    </row>
    <row r="199" spans="1:16" s="39" customFormat="1" x14ac:dyDescent="0.2">
      <c r="A199" s="35">
        <v>79751</v>
      </c>
      <c r="B199" s="19" t="str">
        <f t="shared" si="47"/>
        <v>7</v>
      </c>
      <c r="C199" s="19" t="str">
        <f t="shared" si="48"/>
        <v>79</v>
      </c>
      <c r="D199" s="36" t="str">
        <f t="shared" si="49"/>
        <v>797</v>
      </c>
      <c r="E199" s="37" t="s">
        <v>180</v>
      </c>
      <c r="F199" s="38">
        <v>0</v>
      </c>
      <c r="G199" s="38">
        <v>0</v>
      </c>
      <c r="H199" s="38">
        <v>0</v>
      </c>
      <c r="I199" s="38">
        <v>-13242.57</v>
      </c>
      <c r="J199" s="11" t="str">
        <f t="shared" si="32"/>
        <v xml:space="preserve"> </v>
      </c>
      <c r="K199" s="38">
        <v>0</v>
      </c>
      <c r="L199" s="38">
        <v>13242.57</v>
      </c>
      <c r="M199" s="38">
        <v>-13242.57</v>
      </c>
      <c r="N199" s="11">
        <f t="shared" si="33"/>
        <v>1</v>
      </c>
      <c r="O199" s="38">
        <v>0</v>
      </c>
      <c r="P199" s="12">
        <f t="shared" si="34"/>
        <v>-13242.57</v>
      </c>
    </row>
    <row r="200" spans="1:16" s="39" customFormat="1" x14ac:dyDescent="0.2">
      <c r="A200" s="35">
        <v>79753</v>
      </c>
      <c r="B200" s="19" t="str">
        <f t="shared" si="44"/>
        <v>7</v>
      </c>
      <c r="C200" s="19" t="str">
        <f t="shared" si="45"/>
        <v>79</v>
      </c>
      <c r="D200" s="36" t="str">
        <f t="shared" si="46"/>
        <v>797</v>
      </c>
      <c r="E200" s="37" t="s">
        <v>198</v>
      </c>
      <c r="F200" s="38">
        <v>0</v>
      </c>
      <c r="G200" s="38">
        <v>0</v>
      </c>
      <c r="H200" s="38">
        <v>0</v>
      </c>
      <c r="I200" s="38">
        <v>0</v>
      </c>
      <c r="J200" s="11" t="str">
        <f t="shared" si="32"/>
        <v xml:space="preserve"> </v>
      </c>
      <c r="K200" s="38">
        <v>0</v>
      </c>
      <c r="L200" s="38">
        <v>0</v>
      </c>
      <c r="M200" s="38">
        <v>0</v>
      </c>
      <c r="N200" s="11" t="str">
        <f t="shared" si="33"/>
        <v xml:space="preserve"> </v>
      </c>
      <c r="O200" s="38">
        <v>0</v>
      </c>
      <c r="P200" s="12">
        <f t="shared" si="34"/>
        <v>0</v>
      </c>
    </row>
    <row r="201" spans="1:16" s="39" customFormat="1" x14ac:dyDescent="0.2">
      <c r="A201" s="35">
        <v>79756</v>
      </c>
      <c r="B201" s="19" t="str">
        <f t="shared" si="44"/>
        <v>7</v>
      </c>
      <c r="C201" s="19" t="str">
        <f t="shared" si="45"/>
        <v>79</v>
      </c>
      <c r="D201" s="36" t="str">
        <f t="shared" si="46"/>
        <v>797</v>
      </c>
      <c r="E201" s="37" t="s">
        <v>199</v>
      </c>
      <c r="F201" s="38">
        <v>0</v>
      </c>
      <c r="G201" s="38">
        <v>0</v>
      </c>
      <c r="H201" s="38">
        <v>0</v>
      </c>
      <c r="I201" s="38">
        <v>0</v>
      </c>
      <c r="J201" s="11" t="str">
        <f t="shared" si="32"/>
        <v xml:space="preserve"> </v>
      </c>
      <c r="K201" s="38">
        <v>0</v>
      </c>
      <c r="L201" s="38">
        <v>0</v>
      </c>
      <c r="M201" s="38">
        <v>0</v>
      </c>
      <c r="N201" s="11" t="str">
        <f t="shared" si="33"/>
        <v xml:space="preserve"> </v>
      </c>
      <c r="O201" s="38">
        <v>0</v>
      </c>
      <c r="P201" s="12">
        <f t="shared" si="34"/>
        <v>0</v>
      </c>
    </row>
    <row r="202" spans="1:16" s="43" customFormat="1" x14ac:dyDescent="0.2">
      <c r="A202" s="17"/>
      <c r="B202" s="17"/>
      <c r="C202" s="17"/>
      <c r="D202" s="17"/>
      <c r="E202" s="13" t="s">
        <v>20</v>
      </c>
      <c r="F202" s="14">
        <f>SUBTOTAL(9,F174:F201)</f>
        <v>25641420</v>
      </c>
      <c r="G202" s="14">
        <f>SUBTOTAL(9,G174:G201)</f>
        <v>1780006.45</v>
      </c>
      <c r="H202" s="14">
        <f>SUBTOTAL(9,H174:H201)</f>
        <v>27421426.449999999</v>
      </c>
      <c r="I202" s="14">
        <f>SUBTOTAL(9,I174:I201)</f>
        <v>19331257.759999998</v>
      </c>
      <c r="J202" s="15">
        <f t="shared" ref="J202" si="50">I202/H202</f>
        <v>0.70496907938937647</v>
      </c>
      <c r="K202" s="14">
        <f>SUBTOTAL(9,K174:K201)</f>
        <v>19850199.829999998</v>
      </c>
      <c r="L202" s="14">
        <f>SUBTOTAL(9,L174:L201)</f>
        <v>568651.86</v>
      </c>
      <c r="M202" s="14">
        <f>SUBTOTAL(9,M174:M201)</f>
        <v>19281547.969999999</v>
      </c>
      <c r="N202" s="15">
        <f t="shared" si="33"/>
        <v>0.99742852789936631</v>
      </c>
      <c r="O202" s="14">
        <f>SUBTOTAL(9,O174:O201)</f>
        <v>49709.79</v>
      </c>
      <c r="P202" s="14">
        <f>SUBTOTAL(9,P174:P201)</f>
        <v>-8090168.6899999995</v>
      </c>
    </row>
    <row r="203" spans="1:16" s="39" customFormat="1" x14ac:dyDescent="0.2">
      <c r="A203" s="40"/>
      <c r="B203" s="20"/>
      <c r="C203" s="20"/>
      <c r="D203" s="20"/>
      <c r="E203" s="41"/>
      <c r="F203" s="42"/>
      <c r="G203" s="42"/>
      <c r="H203" s="42"/>
      <c r="I203" s="42"/>
      <c r="J203" s="6"/>
      <c r="K203" s="42"/>
      <c r="L203" s="42"/>
      <c r="M203" s="42"/>
      <c r="N203" s="6"/>
      <c r="O203" s="42"/>
      <c r="P203" s="7"/>
    </row>
    <row r="204" spans="1:16" s="39" customFormat="1" x14ac:dyDescent="0.2">
      <c r="A204" s="35">
        <v>82091</v>
      </c>
      <c r="B204" s="19" t="str">
        <f t="shared" si="29"/>
        <v>8</v>
      </c>
      <c r="C204" s="19" t="str">
        <f t="shared" si="30"/>
        <v>82</v>
      </c>
      <c r="D204" s="19" t="str">
        <f t="shared" ref="D204" si="51">LEFT(A204,3)</f>
        <v>820</v>
      </c>
      <c r="E204" s="37" t="s">
        <v>200</v>
      </c>
      <c r="F204" s="38">
        <v>100000</v>
      </c>
      <c r="G204" s="38">
        <v>0</v>
      </c>
      <c r="H204" s="38">
        <v>100000</v>
      </c>
      <c r="I204" s="38">
        <v>0</v>
      </c>
      <c r="J204" s="11">
        <f t="shared" ref="J204:J211" si="52">IF(H204=0," ",I204/H204)</f>
        <v>0</v>
      </c>
      <c r="K204" s="38">
        <v>0</v>
      </c>
      <c r="L204" s="38">
        <v>0</v>
      </c>
      <c r="M204" s="38">
        <v>0</v>
      </c>
      <c r="N204" s="11" t="str">
        <f t="shared" si="33"/>
        <v xml:space="preserve"> </v>
      </c>
      <c r="O204" s="38">
        <v>0</v>
      </c>
      <c r="P204" s="12">
        <f t="shared" si="34"/>
        <v>-100000</v>
      </c>
    </row>
    <row r="205" spans="1:16" s="39" customFormat="1" x14ac:dyDescent="0.2">
      <c r="A205" s="35">
        <v>83000</v>
      </c>
      <c r="B205" s="19" t="str">
        <f t="shared" ref="B205:B211" si="53">LEFT(A205,1)</f>
        <v>8</v>
      </c>
      <c r="C205" s="19" t="str">
        <f t="shared" ref="C205:C211" si="54">LEFT(A205,2)</f>
        <v>83</v>
      </c>
      <c r="D205" s="19" t="str">
        <f t="shared" ref="D205:D211" si="55">LEFT(A205,3)</f>
        <v>830</v>
      </c>
      <c r="E205" s="37" t="s">
        <v>201</v>
      </c>
      <c r="F205" s="38">
        <v>44500</v>
      </c>
      <c r="G205" s="38">
        <v>0</v>
      </c>
      <c r="H205" s="38">
        <v>44500</v>
      </c>
      <c r="I205" s="38">
        <v>208.8</v>
      </c>
      <c r="J205" s="11">
        <f t="shared" si="52"/>
        <v>4.6921348314606743E-3</v>
      </c>
      <c r="K205" s="38">
        <v>208.8</v>
      </c>
      <c r="L205" s="38">
        <v>0</v>
      </c>
      <c r="M205" s="38">
        <v>208.8</v>
      </c>
      <c r="N205" s="11">
        <f t="shared" si="33"/>
        <v>1</v>
      </c>
      <c r="O205" s="38">
        <v>0</v>
      </c>
      <c r="P205" s="12">
        <f t="shared" si="34"/>
        <v>-44291.199999999997</v>
      </c>
    </row>
    <row r="206" spans="1:16" s="39" customFormat="1" x14ac:dyDescent="0.2">
      <c r="A206" s="35">
        <v>83001</v>
      </c>
      <c r="B206" s="19" t="str">
        <f t="shared" si="53"/>
        <v>8</v>
      </c>
      <c r="C206" s="19" t="str">
        <f t="shared" si="54"/>
        <v>83</v>
      </c>
      <c r="D206" s="19" t="str">
        <f t="shared" si="55"/>
        <v>830</v>
      </c>
      <c r="E206" s="37" t="s">
        <v>202</v>
      </c>
      <c r="F206" s="38">
        <v>170000</v>
      </c>
      <c r="G206" s="38">
        <v>0</v>
      </c>
      <c r="H206" s="38">
        <v>170000</v>
      </c>
      <c r="I206" s="38">
        <v>172724.6</v>
      </c>
      <c r="J206" s="11">
        <f t="shared" si="52"/>
        <v>1.0160270588235294</v>
      </c>
      <c r="K206" s="38">
        <v>172974.61</v>
      </c>
      <c r="L206" s="38">
        <v>250.01</v>
      </c>
      <c r="M206" s="38">
        <v>172724.6</v>
      </c>
      <c r="N206" s="11">
        <f t="shared" si="33"/>
        <v>1</v>
      </c>
      <c r="O206" s="38">
        <v>0</v>
      </c>
      <c r="P206" s="12">
        <f t="shared" si="34"/>
        <v>2724.6000000000058</v>
      </c>
    </row>
    <row r="207" spans="1:16" s="39" customFormat="1" x14ac:dyDescent="0.2">
      <c r="A207" s="35">
        <v>83100</v>
      </c>
      <c r="B207" s="19" t="str">
        <f t="shared" ref="B207:B210" si="56">LEFT(A207,1)</f>
        <v>8</v>
      </c>
      <c r="C207" s="19" t="str">
        <f t="shared" ref="C207:C210" si="57">LEFT(A207,2)</f>
        <v>83</v>
      </c>
      <c r="D207" s="19" t="str">
        <f t="shared" ref="D207:D210" si="58">LEFT(A207,3)</f>
        <v>831</v>
      </c>
      <c r="E207" s="37" t="s">
        <v>203</v>
      </c>
      <c r="F207" s="38">
        <v>0</v>
      </c>
      <c r="G207" s="38">
        <v>0</v>
      </c>
      <c r="H207" s="38">
        <v>0</v>
      </c>
      <c r="I207" s="38">
        <v>0</v>
      </c>
      <c r="J207" s="11" t="str">
        <f t="shared" si="52"/>
        <v xml:space="preserve"> </v>
      </c>
      <c r="K207" s="38">
        <v>0</v>
      </c>
      <c r="L207" s="38">
        <v>0</v>
      </c>
      <c r="M207" s="38">
        <v>0</v>
      </c>
      <c r="N207" s="11" t="str">
        <f t="shared" si="33"/>
        <v xml:space="preserve"> </v>
      </c>
      <c r="O207" s="38">
        <v>0</v>
      </c>
      <c r="P207" s="12">
        <f t="shared" si="34"/>
        <v>0</v>
      </c>
    </row>
    <row r="208" spans="1:16" s="39" customFormat="1" x14ac:dyDescent="0.2">
      <c r="A208" s="35">
        <v>83101</v>
      </c>
      <c r="B208" s="19" t="str">
        <f t="shared" si="56"/>
        <v>8</v>
      </c>
      <c r="C208" s="19" t="str">
        <f t="shared" si="57"/>
        <v>83</v>
      </c>
      <c r="D208" s="19" t="str">
        <f t="shared" si="58"/>
        <v>831</v>
      </c>
      <c r="E208" s="37" t="s">
        <v>204</v>
      </c>
      <c r="F208" s="38">
        <v>400000</v>
      </c>
      <c r="G208" s="38">
        <v>0</v>
      </c>
      <c r="H208" s="38">
        <v>400000</v>
      </c>
      <c r="I208" s="38">
        <v>160625.67000000001</v>
      </c>
      <c r="J208" s="11">
        <f t="shared" si="52"/>
        <v>0.40156417500000002</v>
      </c>
      <c r="K208" s="38">
        <v>160625.67000000001</v>
      </c>
      <c r="L208" s="38">
        <v>0</v>
      </c>
      <c r="M208" s="38">
        <v>160625.67000000001</v>
      </c>
      <c r="N208" s="11">
        <f t="shared" si="33"/>
        <v>1</v>
      </c>
      <c r="O208" s="38">
        <v>0</v>
      </c>
      <c r="P208" s="12">
        <f t="shared" si="34"/>
        <v>-239374.33</v>
      </c>
    </row>
    <row r="209" spans="1:17" s="39" customFormat="1" x14ac:dyDescent="0.2">
      <c r="A209" s="35">
        <v>87000</v>
      </c>
      <c r="B209" s="19" t="str">
        <f t="shared" si="56"/>
        <v>8</v>
      </c>
      <c r="C209" s="19" t="str">
        <f t="shared" si="57"/>
        <v>87</v>
      </c>
      <c r="D209" s="19" t="str">
        <f t="shared" si="58"/>
        <v>870</v>
      </c>
      <c r="E209" s="37" t="s">
        <v>205</v>
      </c>
      <c r="F209" s="38">
        <v>0</v>
      </c>
      <c r="G209" s="38">
        <v>24343606</v>
      </c>
      <c r="H209" s="38">
        <v>24343606</v>
      </c>
      <c r="I209" s="38">
        <v>0</v>
      </c>
      <c r="J209" s="11">
        <f t="shared" si="52"/>
        <v>0</v>
      </c>
      <c r="K209" s="38">
        <v>0</v>
      </c>
      <c r="L209" s="38">
        <v>0</v>
      </c>
      <c r="M209" s="38">
        <v>0</v>
      </c>
      <c r="N209" s="11" t="str">
        <f t="shared" si="33"/>
        <v xml:space="preserve"> </v>
      </c>
      <c r="O209" s="38">
        <v>0</v>
      </c>
      <c r="P209" s="12">
        <f t="shared" si="34"/>
        <v>-24343606</v>
      </c>
    </row>
    <row r="210" spans="1:17" s="39" customFormat="1" x14ac:dyDescent="0.2">
      <c r="A210" s="35">
        <v>87010</v>
      </c>
      <c r="B210" s="19" t="str">
        <f t="shared" si="56"/>
        <v>8</v>
      </c>
      <c r="C210" s="19" t="str">
        <f t="shared" si="57"/>
        <v>87</v>
      </c>
      <c r="D210" s="19" t="str">
        <f t="shared" si="58"/>
        <v>870</v>
      </c>
      <c r="E210" s="37" t="s">
        <v>206</v>
      </c>
      <c r="F210" s="38">
        <v>0</v>
      </c>
      <c r="G210" s="38">
        <v>14074530.220000001</v>
      </c>
      <c r="H210" s="38">
        <v>14074530.220000001</v>
      </c>
      <c r="I210" s="38">
        <v>0</v>
      </c>
      <c r="J210" s="11">
        <f t="shared" si="52"/>
        <v>0</v>
      </c>
      <c r="K210" s="38">
        <v>0</v>
      </c>
      <c r="L210" s="38">
        <v>0</v>
      </c>
      <c r="M210" s="38">
        <v>0</v>
      </c>
      <c r="N210" s="11" t="str">
        <f t="shared" si="33"/>
        <v xml:space="preserve"> </v>
      </c>
      <c r="O210" s="38">
        <v>0</v>
      </c>
      <c r="P210" s="12">
        <f t="shared" si="34"/>
        <v>-14074530.220000001</v>
      </c>
    </row>
    <row r="211" spans="1:17" s="39" customFormat="1" x14ac:dyDescent="0.2">
      <c r="A211" s="35">
        <v>91300</v>
      </c>
      <c r="B211" s="19" t="str">
        <f t="shared" si="53"/>
        <v>9</v>
      </c>
      <c r="C211" s="19" t="str">
        <f t="shared" si="54"/>
        <v>91</v>
      </c>
      <c r="D211" s="19" t="str">
        <f t="shared" si="55"/>
        <v>913</v>
      </c>
      <c r="E211" s="37" t="s">
        <v>207</v>
      </c>
      <c r="F211" s="38">
        <v>14900000</v>
      </c>
      <c r="G211" s="38">
        <v>0</v>
      </c>
      <c r="H211" s="38">
        <v>14900000</v>
      </c>
      <c r="I211" s="38">
        <v>14900000</v>
      </c>
      <c r="J211" s="11">
        <f t="shared" si="52"/>
        <v>1</v>
      </c>
      <c r="K211" s="38">
        <v>14900000</v>
      </c>
      <c r="L211" s="38">
        <v>0</v>
      </c>
      <c r="M211" s="38">
        <v>14900000</v>
      </c>
      <c r="N211" s="11">
        <f t="shared" si="33"/>
        <v>1</v>
      </c>
      <c r="O211" s="38">
        <v>0</v>
      </c>
      <c r="P211" s="12">
        <f t="shared" si="34"/>
        <v>0</v>
      </c>
    </row>
    <row r="212" spans="1:17" s="5" customFormat="1" x14ac:dyDescent="0.2">
      <c r="A212" s="17"/>
      <c r="B212" s="17"/>
      <c r="C212" s="17"/>
      <c r="D212" s="17"/>
      <c r="E212" s="13" t="s">
        <v>21</v>
      </c>
      <c r="F212" s="14">
        <f>SUBTOTAL(9,F204:F211)</f>
        <v>15614500</v>
      </c>
      <c r="G212" s="14">
        <f>SUBTOTAL(9,G204:G211)</f>
        <v>38418136.219999999</v>
      </c>
      <c r="H212" s="14">
        <f>SUBTOTAL(9,H204:H211)</f>
        <v>54032636.219999999</v>
      </c>
      <c r="I212" s="14">
        <f>SUBTOTAL(9,I204:I211)</f>
        <v>15233559.07</v>
      </c>
      <c r="J212" s="15">
        <f t="shared" ref="J212" si="59">I212/H212</f>
        <v>0.28193255291070451</v>
      </c>
      <c r="K212" s="14">
        <f>SUBTOTAL(9,K204:K211)</f>
        <v>15233809.08</v>
      </c>
      <c r="L212" s="14">
        <f>SUBTOTAL(9,L204:L211)</f>
        <v>250.01</v>
      </c>
      <c r="M212" s="14">
        <f>SUBTOTAL(9,M204:M211)</f>
        <v>15233559.07</v>
      </c>
      <c r="N212" s="15">
        <f t="shared" si="33"/>
        <v>1</v>
      </c>
      <c r="O212" s="14">
        <f>SUBTOTAL(9,O204:O211)</f>
        <v>0</v>
      </c>
      <c r="P212" s="14">
        <f>SUBTOTAL(9,P204:P211)</f>
        <v>-38799077.149999999</v>
      </c>
    </row>
    <row r="214" spans="1:17" s="5" customFormat="1" x14ac:dyDescent="0.2">
      <c r="A214" s="21"/>
      <c r="B214" s="21"/>
      <c r="C214" s="21"/>
      <c r="D214" s="21"/>
      <c r="E214" s="22" t="s">
        <v>22</v>
      </c>
      <c r="F214" s="14">
        <f>F212+F202+F172</f>
        <v>373935073</v>
      </c>
      <c r="G214" s="14">
        <f>G212+G202+G172</f>
        <v>44046919.359999999</v>
      </c>
      <c r="H214" s="14">
        <f>H212+H202+H172</f>
        <v>417981992.36000001</v>
      </c>
      <c r="I214" s="14">
        <f>I212+I202+I172</f>
        <v>361388212.4799999</v>
      </c>
      <c r="J214" s="15">
        <f t="shared" ref="J214" si="60">I214/H214</f>
        <v>0.86460234910967892</v>
      </c>
      <c r="K214" s="14">
        <f>K212+K202+K172</f>
        <v>346901859.8499999</v>
      </c>
      <c r="L214" s="14">
        <f>L212+L202+L172</f>
        <v>6572065.2700000023</v>
      </c>
      <c r="M214" s="14">
        <f>M212+M202+M172</f>
        <v>340329794.57999998</v>
      </c>
      <c r="N214" s="15">
        <f t="shared" ref="N214" si="61">M214/I214</f>
        <v>0.94172909582333064</v>
      </c>
      <c r="O214" s="14">
        <f>O212+O202+O172</f>
        <v>21058417.899999999</v>
      </c>
      <c r="P214" s="14">
        <f>P212+P202+P172</f>
        <v>-56593779.879999995</v>
      </c>
    </row>
    <row r="215" spans="1:17" ht="11.25" customHeight="1" x14ac:dyDescent="0.2"/>
    <row r="216" spans="1:17" x14ac:dyDescent="0.2">
      <c r="F216" s="10"/>
      <c r="G216" s="10"/>
      <c r="H216" s="10"/>
      <c r="I216" s="10"/>
      <c r="J216" s="10"/>
      <c r="K216" s="10"/>
      <c r="L216" s="10"/>
      <c r="M216" s="10"/>
    </row>
    <row r="217" spans="1:17" x14ac:dyDescent="0.2"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</row>
    <row r="219" spans="1:17" x14ac:dyDescent="0.2"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</sheetData>
  <autoFilter ref="A5:P211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72 N214 N202 J214 J212 J202 J17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DICIEM 25</vt:lpstr>
      <vt:lpstr>'EJECUCIÓN INGRESOS 31 DICIEM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2026-01-02T08:44:56Z</cp:lastPrinted>
  <dcterms:created xsi:type="dcterms:W3CDTF">2016-04-19T12:01:28Z</dcterms:created>
  <dcterms:modified xsi:type="dcterms:W3CDTF">2026-01-28T11:07:13Z</dcterms:modified>
</cp:coreProperties>
</file>