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4 - ABRIL\"/>
    </mc:Choice>
  </mc:AlternateContent>
  <xr:revisionPtr revIDLastSave="0" documentId="13_ncr:1_{F0F7166A-B874-4C2C-8D3C-D00C347DF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GRESOS 30-04-2026" sheetId="1" r:id="rId1"/>
  </sheets>
  <definedNames>
    <definedName name="_xlnm._FilterDatabase" localSheetId="0" hidden="1">'EJECUCIÓN INGRESOS 30-04-2026'!$A$5:$P$161</definedName>
    <definedName name="_xlnm.Print_Titles" localSheetId="0">'EJECUCIÓN INGRESOS 30-04-2026'!$1:$5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3" i="1" l="1"/>
  <c r="P144" i="1"/>
  <c r="P145" i="1"/>
  <c r="P146" i="1"/>
  <c r="P147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P9" i="1"/>
  <c r="P10" i="1"/>
  <c r="P11" i="1"/>
  <c r="P12" i="1"/>
  <c r="P13" i="1"/>
  <c r="P14" i="1"/>
  <c r="P15" i="1"/>
  <c r="P16" i="1"/>
  <c r="P17" i="1"/>
  <c r="P18" i="1"/>
  <c r="P19" i="1"/>
  <c r="P20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J10" i="1"/>
  <c r="J11" i="1"/>
  <c r="J12" i="1"/>
  <c r="J13" i="1"/>
  <c r="J14" i="1"/>
  <c r="J15" i="1"/>
  <c r="J16" i="1"/>
  <c r="J17" i="1"/>
  <c r="J18" i="1"/>
  <c r="J1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P155" i="1"/>
  <c r="P156" i="1"/>
  <c r="P157" i="1"/>
  <c r="P158" i="1"/>
  <c r="P159" i="1"/>
  <c r="P160" i="1"/>
  <c r="P161" i="1"/>
  <c r="P142" i="1"/>
  <c r="P148" i="1"/>
  <c r="P149" i="1"/>
  <c r="P150" i="1"/>
  <c r="P151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N142" i="1"/>
  <c r="N151" i="1"/>
  <c r="N7" i="1"/>
  <c r="N8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J155" i="1"/>
  <c r="J156" i="1"/>
  <c r="J157" i="1"/>
  <c r="J158" i="1"/>
  <c r="J159" i="1"/>
  <c r="J160" i="1"/>
  <c r="J161" i="1"/>
  <c r="J142" i="1"/>
  <c r="J149" i="1"/>
  <c r="J150" i="1"/>
  <c r="J151" i="1"/>
  <c r="J7" i="1"/>
  <c r="J8" i="1"/>
  <c r="J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49" i="1"/>
  <c r="C149" i="1"/>
  <c r="D149" i="1"/>
  <c r="B150" i="1"/>
  <c r="C150" i="1"/>
  <c r="D150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N155" i="1"/>
  <c r="N160" i="1"/>
  <c r="N161" i="1"/>
  <c r="N141" i="1"/>
  <c r="N154" i="1"/>
  <c r="B6" i="1"/>
  <c r="C6" i="1"/>
  <c r="D6" i="1"/>
  <c r="B7" i="1"/>
  <c r="C7" i="1"/>
  <c r="D7" i="1"/>
  <c r="B8" i="1"/>
  <c r="C8" i="1"/>
  <c r="D8" i="1"/>
  <c r="B9" i="1"/>
  <c r="C9" i="1"/>
  <c r="D9" i="1"/>
  <c r="B18" i="1"/>
  <c r="C18" i="1"/>
  <c r="D1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F139" i="1"/>
  <c r="B141" i="1"/>
  <c r="C141" i="1"/>
  <c r="D141" i="1"/>
  <c r="B142" i="1"/>
  <c r="C142" i="1"/>
  <c r="D142" i="1"/>
  <c r="B151" i="1"/>
  <c r="C151" i="1"/>
  <c r="D151" i="1"/>
  <c r="F152" i="1"/>
  <c r="B154" i="1"/>
  <c r="C154" i="1"/>
  <c r="D154" i="1"/>
  <c r="B155" i="1"/>
  <c r="C155" i="1"/>
  <c r="D155" i="1"/>
  <c r="B160" i="1"/>
  <c r="C160" i="1"/>
  <c r="D160" i="1"/>
  <c r="B161" i="1"/>
  <c r="C161" i="1"/>
  <c r="D161" i="1"/>
  <c r="F162" i="1"/>
  <c r="F164" i="1" l="1"/>
  <c r="P7" i="1" l="1"/>
  <c r="P8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G162" i="1" l="1"/>
  <c r="H162" i="1"/>
  <c r="I162" i="1"/>
  <c r="K162" i="1" l="1"/>
  <c r="L162" i="1"/>
  <c r="M162" i="1"/>
  <c r="N162" i="1" s="1"/>
  <c r="K152" i="1" l="1"/>
  <c r="L152" i="1"/>
  <c r="M152" i="1"/>
  <c r="P154" i="1" l="1"/>
  <c r="P141" i="1"/>
  <c r="P74" i="1" l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J141" i="1" l="1"/>
  <c r="J6" i="1" l="1"/>
  <c r="O139" i="1" l="1"/>
  <c r="M139" i="1"/>
  <c r="M164" i="1" s="1"/>
  <c r="L139" i="1"/>
  <c r="L164" i="1" s="1"/>
  <c r="K139" i="1"/>
  <c r="K164" i="1" s="1"/>
  <c r="I139" i="1"/>
  <c r="H139" i="1"/>
  <c r="G139" i="1"/>
  <c r="N139" i="1" l="1"/>
  <c r="J139" i="1"/>
  <c r="N6" i="1" l="1"/>
  <c r="J154" i="1"/>
  <c r="O162" i="1"/>
  <c r="O152" i="1"/>
  <c r="G152" i="1"/>
  <c r="G164" i="1" s="1"/>
  <c r="H152" i="1"/>
  <c r="H164" i="1" s="1"/>
  <c r="I152" i="1"/>
  <c r="J152" i="1" l="1"/>
  <c r="I164" i="1"/>
  <c r="N152" i="1"/>
  <c r="O164" i="1"/>
  <c r="P162" i="1"/>
  <c r="P152" i="1"/>
  <c r="J162" i="1"/>
  <c r="P6" i="1"/>
  <c r="P139" i="1" s="1"/>
  <c r="J164" i="1" l="1"/>
  <c r="P164" i="1"/>
  <c r="N164" i="1"/>
</calcChain>
</file>

<file path=xl/sharedStrings.xml><?xml version="1.0" encoding="utf-8"?>
<sst xmlns="http://schemas.openxmlformats.org/spreadsheetml/2006/main" count="175" uniqueCount="175">
  <si>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</si>
  <si>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</si>
  <si>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</si>
  <si>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</si>
  <si>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</si>
  <si>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</si>
  <si>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</si>
  <si>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</si>
  <si>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</si>
  <si>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</si>
  <si>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</si>
  <si>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</si>
  <si>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</si>
  <si>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</si>
  <si>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</si>
  <si>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</si>
  <si>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</si>
  <si>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</si>
  <si>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</si>
  <si>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</si>
  <si>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</si>
  <si>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</si>
  <si>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</si>
  <si>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</si>
  <si>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</si>
  <si>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</si>
  <si>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</si>
  <si>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</si>
  <si>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</si>
  <si>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</si>
  <si>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</si>
  <si>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</si>
  <si>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</si>
  <si>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</si>
  <si>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</si>
  <si>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</si>
  <si>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</si>
  <si>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</si>
  <si>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</si>
  <si>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</si>
  <si>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</si>
  <si>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</si>
  <si>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</si>
  <si>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</si>
  <si>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</si>
  <si>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</si>
  <si>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</si>
  <si>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</si>
  <si>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</si>
  <si>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</si>
  <si>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</si>
  <si>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</si>
  <si>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</si>
  <si>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</si>
  <si>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</si>
  <si>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</si>
  <si>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</si>
  <si>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</si>
  <si>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</si>
  <si>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</si>
  <si>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</si>
  <si>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</si>
  <si>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</si>
  <si>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</si>
  <si>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</si>
  <si>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</si>
  <si>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</si>
  <si>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</si>
  <si>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</si>
  <si>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publicaciones</t>
  </si>
  <si>
    <t>Venta de papel.</t>
  </si>
  <si>
    <t>Venta de vidrio</t>
  </si>
  <si>
    <t>Venta de efectos inútiles</t>
  </si>
  <si>
    <t>Venta de residuos planta de tratamiento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</si>
  <si>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</si>
  <si>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</si>
  <si>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</si>
  <si>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</si>
  <si>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</si>
  <si>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</si>
  <si>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</si>
  <si>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</si>
  <si>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</si>
  <si>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INFRACCIÓN ORD.PREVENCIÓN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</si>
  <si>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</si>
  <si>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</si>
  <si>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</si>
  <si>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</si>
  <si>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</si>
  <si>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</si>
  <si>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</si>
  <si>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</si>
  <si>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</si>
  <si>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</si>
  <si>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</si>
  <si>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</si>
  <si>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</si>
  <si>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COMPENSACIÓN GASTOS DE NÓMINA</t>
  </si>
  <si>
    <t>COMPENSACION GASTOS SUMINISTROS</t>
  </si>
  <si>
    <t>Ingresos del Centro Mpal. de Acústica</t>
  </si>
  <si>
    <t>Ingresos por publicidad en pantallas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</si>
  <si>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</si>
  <si>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</si>
  <si>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</si>
  <si>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</si>
  <si>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</si>
  <si>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</si>
  <si>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</si>
  <si>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</si>
  <si>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</si>
  <si>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</si>
  <si>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</si>
  <si>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</si>
  <si>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</si>
  <si>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</si>
  <si>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</si>
  <si>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</si>
  <si>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</si>
  <si>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</si>
  <si>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</si>
  <si>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</si>
  <si>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</si>
  <si>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</si>
  <si>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</si>
  <si>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</si>
  <si>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JCYL - PROGRAMA EDUCACIÓN AMBIENTAL</t>
  </si>
  <si>
    <t>JCYL: Promoción de la igualdad y contra la violencia de géne</t>
  </si>
  <si>
    <t>ECYL: programa mixto Auxiliar de centro</t>
  </si>
  <si>
    <t>ECYL Subvención EMPLEACYL 2025</t>
  </si>
  <si>
    <t>ECYL, SUBVENCIÓN JOVEL 2025</t>
  </si>
  <si>
    <t>ECYL: Programa Mixto F. y Empleo Jardines</t>
  </si>
  <si>
    <t>ECYL: programa mixto Pintura decorativa VII</t>
  </si>
  <si>
    <t>ECYL.- PROGRAMA PLANIEL/25/VA/0165</t>
  </si>
  <si>
    <t>ECYL Subvención ELPEX 2025</t>
  </si>
  <si>
    <t>Aportación MIG</t>
  </si>
  <si>
    <t>Programa Empleaverde+</t>
  </si>
  <si>
    <t>Proyecto ADAPT CLIMA CENCYL</t>
  </si>
  <si>
    <t>PROYECTO CIRCULAR ECOSYSTEMS</t>
  </si>
  <si>
    <t>PROYECTO PROSPECT CUBE - PROGRAMA LIFE 2024-CET-LOCAL</t>
  </si>
  <si>
    <t>Proyecto AEROSOLDF.</t>
  </si>
  <si>
    <t>Proyecto URBANE.</t>
  </si>
  <si>
    <t>Prog. Horizonte Europa PROYECTO SPINE</t>
  </si>
  <si>
    <t>Proyecto HORIZON LEGOFIT</t>
  </si>
  <si>
    <t>Proyecto ADAPT2CYL</t>
  </si>
  <si>
    <t>SUBV.PROYEC. EMC3- PROGR.HORIZONTE EUROPANETZEROCITIES PILOT</t>
  </si>
  <si>
    <t>Proyecto SPINE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</si>
  <si>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</si>
  <si>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</si>
  <si>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</si>
  <si>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</si>
  <si>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</si>
  <si>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</si>
  <si>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Aprovechamientos por publicidad</t>
  </si>
  <si>
    <t>Ingresos por concesiones del vertedero</t>
  </si>
  <si>
    <t>Ingresos por publicidad en vallas y marquesinas</t>
  </si>
  <si>
    <t>Canon recogida textil</t>
  </si>
  <si>
    <t>Patrimonio público del suelo.</t>
  </si>
  <si>
    <t>TRANSF.UE FDOS.NEXT GENERATION- PROY.VALLADOLID VIBES</t>
  </si>
  <si>
    <t>Fdos. MRR Mº Transición Ecológica.- Actuac. Biodiversidad</t>
  </si>
  <si>
    <t>Convenio SVAV Paso Calles Union-Pelicano</t>
  </si>
  <si>
    <t>Junta CyL: Convenio ARU 29 de Octubre 2ª fase</t>
  </si>
  <si>
    <t>Junta CyL: Fondos PRTR Fase III del ERPP 29 de octubre</t>
  </si>
  <si>
    <t>Transf. UE. Fds. MRR:  Área de Medio Ambiente. (JCYL)</t>
  </si>
  <si>
    <t>JCYL- Fondo de Cooperación Local inversiones ODS.</t>
  </si>
  <si>
    <t>F.C.L. Desafíos Demográficos</t>
  </si>
  <si>
    <t>SUBV.INSTALACIONES AUTOCONSUMO COLECTIVO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</si>
  <si>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</si>
  <si>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</si>
  <si>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</si>
  <si>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</si>
  <si>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</si>
  <si>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REINTEGROS NÓMINAS NEGATIVAS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</si>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</sst>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9"/>
  <sheetViews>
    <sheetView showGridLines="0" tabSelected="1" view="pageLayout" zoomScaleNormal="85" workbookViewId="0">
      <selection activeCell="E14" sqref="E14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2026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46142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12990820</v>
      </c>
      <c r="G6" s="38">
        <v>0</v>
      </c>
      <c r="H6" s="38">
        <v>12990820</v>
      </c>
      <c r="I6" s="38">
        <v>3754561.88</v>
      </c>
      <c r="J6" s="11">
        <f>IF(H6=0," ",I6/H6)</f>
        <v>0.28901654245074598</v>
      </c>
      <c r="K6" s="38">
        <v>3763278.2</v>
      </c>
      <c r="L6" s="38">
        <v>13074.48</v>
      </c>
      <c r="M6" s="38">
        <v>3750203.72</v>
      </c>
      <c r="N6" s="11">
        <f>IF(I6=0," ",M6/I6)</f>
        <v>0.99883923607086755</v>
      </c>
      <c r="O6" s="38">
        <v>4358.16</v>
      </c>
      <c r="P6" s="12">
        <f>I6-H6</f>
        <v>-9236258.120000001</v>
      </c>
    </row>
    <row r="7" spans="1:16" s="39" customFormat="1" x14ac:dyDescent="0.2">
      <c r="A7" s="35">
        <v>11200</v>
      </c>
      <c r="B7" s="19" t="str">
        <f t="shared" ref="B7:B78" si="0">LEFT(A7,1)</f>
        <v>1</v>
      </c>
      <c r="C7" s="19" t="str">
        <f t="shared" ref="C7:C78" si="1">LEFT(A7,2)</f>
        <v>11</v>
      </c>
      <c r="D7" s="36" t="str">
        <f t="shared" ref="D7:D78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77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7" si="4">IF(I7=0," ",M7/I7)</f>
        <v xml:space="preserve"> </v>
      </c>
      <c r="O7" s="38">
        <v>0</v>
      </c>
      <c r="P7" s="12">
        <f t="shared" ref="P7:P73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72018950</v>
      </c>
      <c r="G8" s="38">
        <v>0</v>
      </c>
      <c r="H8" s="38">
        <v>72018950</v>
      </c>
      <c r="I8" s="38">
        <v>-8987.01</v>
      </c>
      <c r="J8" s="11">
        <f t="shared" si="3"/>
        <v>-1.247867401565838E-4</v>
      </c>
      <c r="K8" s="38">
        <v>9127.08</v>
      </c>
      <c r="L8" s="38">
        <v>59811.67</v>
      </c>
      <c r="M8" s="38">
        <v>-50684.59</v>
      </c>
      <c r="N8" s="11">
        <f t="shared" si="4"/>
        <v>5.6397611663946066</v>
      </c>
      <c r="O8" s="38">
        <v>41697.58</v>
      </c>
      <c r="P8" s="12">
        <f t="shared" si="5"/>
        <v>-72027937.010000005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ref="B10:B17" si="6">LEFT(A10,1)</f>
        <v>1</v>
      </c>
      <c r="C10" s="19" t="str">
        <f t="shared" ref="C10:C17" si="7">LEFT(A10,2)</f>
        <v>11</v>
      </c>
      <c r="D10" s="36" t="str">
        <f t="shared" ref="D10:D17" si="8">LEFT(A10,3)</f>
        <v>115</v>
      </c>
      <c r="E10" s="37" t="s">
        <v>27</v>
      </c>
      <c r="F10" s="38">
        <v>14500000</v>
      </c>
      <c r="G10" s="38">
        <v>0</v>
      </c>
      <c r="H10" s="38">
        <v>14500000</v>
      </c>
      <c r="I10" s="38">
        <v>13658771.1</v>
      </c>
      <c r="J10" s="11">
        <f t="shared" si="3"/>
        <v>0.94198421379310338</v>
      </c>
      <c r="K10" s="38">
        <v>52505.26</v>
      </c>
      <c r="L10" s="38">
        <v>6725.59</v>
      </c>
      <c r="M10" s="38">
        <v>45779.67</v>
      </c>
      <c r="N10" s="11">
        <f t="shared" si="4"/>
        <v>3.3516682917396571E-3</v>
      </c>
      <c r="O10" s="38">
        <v>13612991.43</v>
      </c>
      <c r="P10" s="12">
        <f t="shared" si="5"/>
        <v>-841228.90000000037</v>
      </c>
    </row>
    <row r="11" spans="1:16" s="39" customFormat="1" x14ac:dyDescent="0.2">
      <c r="A11" s="35">
        <v>11600</v>
      </c>
      <c r="B11" s="19" t="str">
        <f t="shared" si="6"/>
        <v>1</v>
      </c>
      <c r="C11" s="19" t="str">
        <f t="shared" si="7"/>
        <v>11</v>
      </c>
      <c r="D11" s="36" t="str">
        <f t="shared" si="8"/>
        <v>116</v>
      </c>
      <c r="E11" s="37" t="s">
        <v>28</v>
      </c>
      <c r="F11" s="38">
        <v>5000000</v>
      </c>
      <c r="G11" s="38">
        <v>0</v>
      </c>
      <c r="H11" s="38">
        <v>5000000</v>
      </c>
      <c r="I11" s="38">
        <v>1089109.3899999999</v>
      </c>
      <c r="J11" s="11">
        <f t="shared" si="3"/>
        <v>0.21782187799999997</v>
      </c>
      <c r="K11" s="38">
        <v>513910.03</v>
      </c>
      <c r="L11" s="38">
        <v>31157.88</v>
      </c>
      <c r="M11" s="38">
        <v>482752.15</v>
      </c>
      <c r="N11" s="11">
        <f t="shared" si="4"/>
        <v>0.44325405182669492</v>
      </c>
      <c r="O11" s="38">
        <v>606357.24</v>
      </c>
      <c r="P11" s="12">
        <f t="shared" si="5"/>
        <v>-3910890.6100000003</v>
      </c>
    </row>
    <row r="12" spans="1:16" s="39" customFormat="1" x14ac:dyDescent="0.2">
      <c r="A12" s="35">
        <v>13000</v>
      </c>
      <c r="B12" s="19" t="str">
        <f t="shared" si="6"/>
        <v>1</v>
      </c>
      <c r="C12" s="19" t="str">
        <f t="shared" si="7"/>
        <v>13</v>
      </c>
      <c r="D12" s="36" t="str">
        <f t="shared" si="8"/>
        <v>130</v>
      </c>
      <c r="E12" s="37" t="s">
        <v>29</v>
      </c>
      <c r="F12" s="38">
        <v>12442500</v>
      </c>
      <c r="G12" s="38">
        <v>0</v>
      </c>
      <c r="H12" s="38">
        <v>12442500</v>
      </c>
      <c r="I12" s="38">
        <v>1507676.28</v>
      </c>
      <c r="J12" s="11">
        <f t="shared" si="3"/>
        <v>0.12117149125979505</v>
      </c>
      <c r="K12" s="38">
        <v>1442665.68</v>
      </c>
      <c r="L12" s="38">
        <v>20217.060000000001</v>
      </c>
      <c r="M12" s="38">
        <v>1422448.62</v>
      </c>
      <c r="N12" s="11">
        <f t="shared" si="4"/>
        <v>0.94347084906051593</v>
      </c>
      <c r="O12" s="38">
        <v>85227.66</v>
      </c>
      <c r="P12" s="12">
        <f t="shared" si="5"/>
        <v>-10934823.720000001</v>
      </c>
    </row>
    <row r="13" spans="1:16" s="39" customFormat="1" x14ac:dyDescent="0.2">
      <c r="A13" s="35">
        <v>21000</v>
      </c>
      <c r="B13" s="19" t="str">
        <f t="shared" si="6"/>
        <v>2</v>
      </c>
      <c r="C13" s="19" t="str">
        <f t="shared" si="7"/>
        <v>21</v>
      </c>
      <c r="D13" s="36" t="str">
        <f t="shared" si="8"/>
        <v>210</v>
      </c>
      <c r="E13" s="37" t="s">
        <v>30</v>
      </c>
      <c r="F13" s="38">
        <v>7892260</v>
      </c>
      <c r="G13" s="38">
        <v>0</v>
      </c>
      <c r="H13" s="38">
        <v>7892260</v>
      </c>
      <c r="I13" s="38">
        <v>2321305.08</v>
      </c>
      <c r="J13" s="11">
        <f t="shared" si="3"/>
        <v>0.29412425338242787</v>
      </c>
      <c r="K13" s="38">
        <v>2346178</v>
      </c>
      <c r="L13" s="38">
        <v>37309.379999999997</v>
      </c>
      <c r="M13" s="38">
        <v>2308868.62</v>
      </c>
      <c r="N13" s="11">
        <f t="shared" si="4"/>
        <v>0.99464247069153011</v>
      </c>
      <c r="O13" s="38">
        <v>12436.46</v>
      </c>
      <c r="P13" s="12">
        <f t="shared" si="5"/>
        <v>-5570954.9199999999</v>
      </c>
    </row>
    <row r="14" spans="1:16" s="39" customFormat="1" x14ac:dyDescent="0.2">
      <c r="A14" s="35">
        <v>22000</v>
      </c>
      <c r="B14" s="19" t="str">
        <f t="shared" si="6"/>
        <v>2</v>
      </c>
      <c r="C14" s="19" t="str">
        <f t="shared" si="7"/>
        <v>22</v>
      </c>
      <c r="D14" s="36" t="str">
        <f t="shared" si="8"/>
        <v>220</v>
      </c>
      <c r="E14" s="37" t="s">
        <v>31</v>
      </c>
      <c r="F14" s="38">
        <v>97060</v>
      </c>
      <c r="G14" s="38">
        <v>0</v>
      </c>
      <c r="H14" s="38">
        <v>97060</v>
      </c>
      <c r="I14" s="38">
        <v>35076.97</v>
      </c>
      <c r="J14" s="11">
        <f t="shared" si="3"/>
        <v>0.36139470430661447</v>
      </c>
      <c r="K14" s="38">
        <v>35155.99</v>
      </c>
      <c r="L14" s="38">
        <v>118.53</v>
      </c>
      <c r="M14" s="38">
        <v>35037.46</v>
      </c>
      <c r="N14" s="11">
        <f t="shared" si="4"/>
        <v>0.99887361992783297</v>
      </c>
      <c r="O14" s="38">
        <v>39.51</v>
      </c>
      <c r="P14" s="12">
        <f t="shared" si="5"/>
        <v>-61983.03</v>
      </c>
    </row>
    <row r="15" spans="1:16" s="39" customFormat="1" x14ac:dyDescent="0.2">
      <c r="A15" s="35">
        <v>22001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32</v>
      </c>
      <c r="F15" s="38">
        <v>33780</v>
      </c>
      <c r="G15" s="38">
        <v>0</v>
      </c>
      <c r="H15" s="38">
        <v>33780</v>
      </c>
      <c r="I15" s="38">
        <v>10417.42</v>
      </c>
      <c r="J15" s="11">
        <f t="shared" si="3"/>
        <v>0.30839017169923033</v>
      </c>
      <c r="K15" s="38">
        <v>10417.42</v>
      </c>
      <c r="L15" s="38">
        <v>0</v>
      </c>
      <c r="M15" s="38">
        <v>10417.42</v>
      </c>
      <c r="N15" s="11">
        <f t="shared" si="4"/>
        <v>1</v>
      </c>
      <c r="O15" s="38">
        <v>0</v>
      </c>
      <c r="P15" s="12">
        <f t="shared" si="5"/>
        <v>-23362.58</v>
      </c>
    </row>
    <row r="16" spans="1:16" s="39" customFormat="1" x14ac:dyDescent="0.2">
      <c r="A16" s="35">
        <v>22003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33</v>
      </c>
      <c r="F16" s="38">
        <v>598000</v>
      </c>
      <c r="G16" s="38">
        <v>0</v>
      </c>
      <c r="H16" s="38">
        <v>598000</v>
      </c>
      <c r="I16" s="38">
        <v>178857.5</v>
      </c>
      <c r="J16" s="11">
        <f t="shared" si="3"/>
        <v>0.29909280936454852</v>
      </c>
      <c r="K16" s="38">
        <v>178857.5</v>
      </c>
      <c r="L16" s="38">
        <v>0</v>
      </c>
      <c r="M16" s="38">
        <v>178857.5</v>
      </c>
      <c r="N16" s="11">
        <f t="shared" si="4"/>
        <v>1</v>
      </c>
      <c r="O16" s="38">
        <v>0</v>
      </c>
      <c r="P16" s="12">
        <f t="shared" si="5"/>
        <v>-419142.5</v>
      </c>
    </row>
    <row r="17" spans="1:16" s="39" customFormat="1" x14ac:dyDescent="0.2">
      <c r="A17" s="35">
        <v>22004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34</v>
      </c>
      <c r="F17" s="38">
        <v>1490330</v>
      </c>
      <c r="G17" s="38">
        <v>0</v>
      </c>
      <c r="H17" s="38">
        <v>1490330</v>
      </c>
      <c r="I17" s="38">
        <v>514271.64</v>
      </c>
      <c r="J17" s="11">
        <f t="shared" si="3"/>
        <v>0.3450723262633108</v>
      </c>
      <c r="K17" s="38">
        <v>514805.88</v>
      </c>
      <c r="L17" s="38">
        <v>801.36</v>
      </c>
      <c r="M17" s="38">
        <v>514004.52</v>
      </c>
      <c r="N17" s="11">
        <f t="shared" si="4"/>
        <v>0.99948058578536436</v>
      </c>
      <c r="O17" s="38">
        <v>267.12</v>
      </c>
      <c r="P17" s="12">
        <f t="shared" si="5"/>
        <v>-976058.36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2300</v>
      </c>
      <c r="G18" s="38">
        <v>0</v>
      </c>
      <c r="H18" s="38">
        <v>2300</v>
      </c>
      <c r="I18" s="38">
        <v>931.42</v>
      </c>
      <c r="J18" s="11">
        <f t="shared" si="3"/>
        <v>0.40496521739130431</v>
      </c>
      <c r="K18" s="38">
        <v>931.42</v>
      </c>
      <c r="L18" s="38">
        <v>0</v>
      </c>
      <c r="M18" s="38">
        <v>931.42</v>
      </c>
      <c r="N18" s="11">
        <f t="shared" si="4"/>
        <v>1</v>
      </c>
      <c r="O18" s="38">
        <v>0</v>
      </c>
      <c r="P18" s="12">
        <f t="shared" si="5"/>
        <v>-1368.58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8000000</v>
      </c>
      <c r="G19" s="38">
        <v>0</v>
      </c>
      <c r="H19" s="38">
        <v>8000000</v>
      </c>
      <c r="I19" s="38">
        <v>1075353.48</v>
      </c>
      <c r="J19" s="11">
        <f t="shared" si="3"/>
        <v>0.134419185</v>
      </c>
      <c r="K19" s="38">
        <v>1304405.77</v>
      </c>
      <c r="L19" s="38">
        <v>752589.47</v>
      </c>
      <c r="M19" s="38">
        <v>551816.30000000005</v>
      </c>
      <c r="N19" s="11">
        <f t="shared" si="4"/>
        <v>0.51314875551432637</v>
      </c>
      <c r="O19" s="38">
        <v>523537.18</v>
      </c>
      <c r="P19" s="12">
        <f t="shared" si="5"/>
        <v>-6924646.5199999996</v>
      </c>
    </row>
    <row r="20" spans="1:16" s="39" customFormat="1" x14ac:dyDescent="0.2">
      <c r="A20" s="35">
        <v>30200</v>
      </c>
      <c r="B20" s="19" t="str">
        <f t="shared" ref="B20:B38" si="9">LEFT(A20,1)</f>
        <v>3</v>
      </c>
      <c r="C20" s="19" t="str">
        <f t="shared" ref="C20:C38" si="10">LEFT(A20,2)</f>
        <v>30</v>
      </c>
      <c r="D20" s="36" t="str">
        <f t="shared" ref="D20:D38" si="11">LEFT(A20,3)</f>
        <v>302</v>
      </c>
      <c r="E20" s="37" t="s">
        <v>37</v>
      </c>
      <c r="F20" s="38">
        <v>17786390</v>
      </c>
      <c r="G20" s="38">
        <v>0</v>
      </c>
      <c r="H20" s="38">
        <v>17786390</v>
      </c>
      <c r="I20" s="38">
        <v>-21606.84</v>
      </c>
      <c r="J20" s="11">
        <f t="shared" si="3"/>
        <v>-1.2147962571381827E-3</v>
      </c>
      <c r="K20" s="38">
        <v>1621.68</v>
      </c>
      <c r="L20" s="38">
        <v>33485.85</v>
      </c>
      <c r="M20" s="38">
        <v>-31864.17</v>
      </c>
      <c r="N20" s="11">
        <f t="shared" si="4"/>
        <v>1.4747260589702149</v>
      </c>
      <c r="O20" s="38">
        <v>10257.33</v>
      </c>
      <c r="P20" s="12">
        <f t="shared" si="5"/>
        <v>-17807996.84</v>
      </c>
    </row>
    <row r="21" spans="1:16" s="39" customFormat="1" x14ac:dyDescent="0.2">
      <c r="A21" s="35">
        <v>31900</v>
      </c>
      <c r="B21" s="19" t="str">
        <f t="shared" si="9"/>
        <v>3</v>
      </c>
      <c r="C21" s="19" t="str">
        <f t="shared" si="10"/>
        <v>31</v>
      </c>
      <c r="D21" s="36" t="str">
        <f t="shared" si="11"/>
        <v>319</v>
      </c>
      <c r="E21" s="37" t="s">
        <v>38</v>
      </c>
      <c r="F21" s="38">
        <v>65000</v>
      </c>
      <c r="G21" s="38">
        <v>0</v>
      </c>
      <c r="H21" s="38">
        <v>65000</v>
      </c>
      <c r="I21" s="38">
        <v>5579.08</v>
      </c>
      <c r="J21" s="11">
        <f t="shared" si="3"/>
        <v>8.5832000000000006E-2</v>
      </c>
      <c r="K21" s="38">
        <v>156.41999999999999</v>
      </c>
      <c r="L21" s="38">
        <v>383.82</v>
      </c>
      <c r="M21" s="38">
        <v>-227.4</v>
      </c>
      <c r="N21" s="11">
        <f t="shared" si="4"/>
        <v>-4.0759408361235185E-2</v>
      </c>
      <c r="O21" s="38">
        <v>5806.48</v>
      </c>
      <c r="P21" s="12">
        <f t="shared" si="5"/>
        <v>-59420.92</v>
      </c>
    </row>
    <row r="22" spans="1:16" s="39" customFormat="1" x14ac:dyDescent="0.2">
      <c r="A22" s="35">
        <v>32100</v>
      </c>
      <c r="B22" s="19" t="str">
        <f t="shared" si="9"/>
        <v>3</v>
      </c>
      <c r="C22" s="19" t="str">
        <f t="shared" si="10"/>
        <v>32</v>
      </c>
      <c r="D22" s="36" t="str">
        <f t="shared" si="11"/>
        <v>321</v>
      </c>
      <c r="E22" s="37" t="s">
        <v>39</v>
      </c>
      <c r="F22" s="38">
        <v>3100000</v>
      </c>
      <c r="G22" s="38">
        <v>0</v>
      </c>
      <c r="H22" s="38">
        <v>3100000</v>
      </c>
      <c r="I22" s="38">
        <v>101459.01</v>
      </c>
      <c r="J22" s="11">
        <f t="shared" si="3"/>
        <v>3.2728712903225807E-2</v>
      </c>
      <c r="K22" s="38">
        <v>78544.67</v>
      </c>
      <c r="L22" s="38">
        <v>11587.7</v>
      </c>
      <c r="M22" s="38">
        <v>66956.97</v>
      </c>
      <c r="N22" s="11">
        <f t="shared" si="4"/>
        <v>0.65994109345241991</v>
      </c>
      <c r="O22" s="38">
        <v>34502.04</v>
      </c>
      <c r="P22" s="12">
        <f t="shared" si="5"/>
        <v>-2998540.99</v>
      </c>
    </row>
    <row r="23" spans="1:16" s="39" customFormat="1" x14ac:dyDescent="0.2">
      <c r="A23" s="35">
        <v>32300</v>
      </c>
      <c r="B23" s="19" t="str">
        <f t="shared" si="9"/>
        <v>3</v>
      </c>
      <c r="C23" s="19" t="str">
        <f t="shared" si="10"/>
        <v>32</v>
      </c>
      <c r="D23" s="36" t="str">
        <f t="shared" si="11"/>
        <v>323</v>
      </c>
      <c r="E23" s="37" t="s">
        <v>40</v>
      </c>
      <c r="F23" s="38">
        <v>200000</v>
      </c>
      <c r="G23" s="38">
        <v>0</v>
      </c>
      <c r="H23" s="38">
        <v>200000</v>
      </c>
      <c r="I23" s="38">
        <v>22403.18</v>
      </c>
      <c r="J23" s="11">
        <f t="shared" si="3"/>
        <v>0.1120159</v>
      </c>
      <c r="K23" s="38">
        <v>24896.17</v>
      </c>
      <c r="L23" s="38">
        <v>2492.9899999999998</v>
      </c>
      <c r="M23" s="38">
        <v>22403.18</v>
      </c>
      <c r="N23" s="11">
        <f t="shared" si="4"/>
        <v>1</v>
      </c>
      <c r="O23" s="38">
        <v>0</v>
      </c>
      <c r="P23" s="12">
        <f t="shared" si="5"/>
        <v>-177596.82</v>
      </c>
    </row>
    <row r="24" spans="1:16" s="39" customFormat="1" x14ac:dyDescent="0.2">
      <c r="A24" s="35">
        <v>32500</v>
      </c>
      <c r="B24" s="19" t="str">
        <f t="shared" si="9"/>
        <v>3</v>
      </c>
      <c r="C24" s="19" t="str">
        <f t="shared" si="10"/>
        <v>32</v>
      </c>
      <c r="D24" s="36" t="str">
        <f t="shared" si="11"/>
        <v>325</v>
      </c>
      <c r="E24" s="37" t="s">
        <v>41</v>
      </c>
      <c r="F24" s="38">
        <v>200000</v>
      </c>
      <c r="G24" s="38">
        <v>0</v>
      </c>
      <c r="H24" s="38">
        <v>200000</v>
      </c>
      <c r="I24" s="38">
        <v>29132.66</v>
      </c>
      <c r="J24" s="11">
        <f t="shared" si="3"/>
        <v>0.1456633</v>
      </c>
      <c r="K24" s="38">
        <v>17595.12</v>
      </c>
      <c r="L24" s="38">
        <v>609.70000000000005</v>
      </c>
      <c r="M24" s="38">
        <v>16985.419999999998</v>
      </c>
      <c r="N24" s="11">
        <f t="shared" si="4"/>
        <v>0.58303704502094889</v>
      </c>
      <c r="O24" s="38">
        <v>12147.24</v>
      </c>
      <c r="P24" s="12">
        <f t="shared" si="5"/>
        <v>-170867.34</v>
      </c>
    </row>
    <row r="25" spans="1:16" s="39" customFormat="1" x14ac:dyDescent="0.2">
      <c r="A25" s="35">
        <v>32600</v>
      </c>
      <c r="B25" s="19" t="str">
        <f t="shared" si="9"/>
        <v>3</v>
      </c>
      <c r="C25" s="19" t="str">
        <f t="shared" si="10"/>
        <v>32</v>
      </c>
      <c r="D25" s="36" t="str">
        <f t="shared" si="11"/>
        <v>326</v>
      </c>
      <c r="E25" s="37" t="s">
        <v>42</v>
      </c>
      <c r="F25" s="38">
        <v>350000</v>
      </c>
      <c r="G25" s="38">
        <v>0</v>
      </c>
      <c r="H25" s="38">
        <v>350000</v>
      </c>
      <c r="I25" s="38">
        <v>54746.62</v>
      </c>
      <c r="J25" s="11">
        <f t="shared" si="3"/>
        <v>0.15641891428571431</v>
      </c>
      <c r="K25" s="38">
        <v>53916.41</v>
      </c>
      <c r="L25" s="38">
        <v>306.45</v>
      </c>
      <c r="M25" s="38">
        <v>53609.96</v>
      </c>
      <c r="N25" s="11">
        <f t="shared" si="4"/>
        <v>0.97923780500056434</v>
      </c>
      <c r="O25" s="38">
        <v>1136.6600000000001</v>
      </c>
      <c r="P25" s="12">
        <f t="shared" si="5"/>
        <v>-295253.38</v>
      </c>
    </row>
    <row r="26" spans="1:16" s="39" customFormat="1" x14ac:dyDescent="0.2">
      <c r="A26" s="35">
        <v>32900</v>
      </c>
      <c r="B26" s="19" t="str">
        <f t="shared" si="9"/>
        <v>3</v>
      </c>
      <c r="C26" s="19" t="str">
        <f t="shared" si="10"/>
        <v>32</v>
      </c>
      <c r="D26" s="36" t="str">
        <f t="shared" si="11"/>
        <v>329</v>
      </c>
      <c r="E26" s="37" t="s">
        <v>43</v>
      </c>
      <c r="F26" s="38">
        <v>12500</v>
      </c>
      <c r="G26" s="38">
        <v>0</v>
      </c>
      <c r="H26" s="38">
        <v>12500</v>
      </c>
      <c r="I26" s="38">
        <v>3878.11</v>
      </c>
      <c r="J26" s="11">
        <f t="shared" si="3"/>
        <v>0.31024879999999999</v>
      </c>
      <c r="K26" s="38">
        <v>3878.11</v>
      </c>
      <c r="L26" s="38">
        <v>0</v>
      </c>
      <c r="M26" s="38">
        <v>3878.11</v>
      </c>
      <c r="N26" s="11">
        <f t="shared" si="4"/>
        <v>1</v>
      </c>
      <c r="O26" s="38">
        <v>0</v>
      </c>
      <c r="P26" s="12">
        <f t="shared" si="5"/>
        <v>-8621.89</v>
      </c>
    </row>
    <row r="27" spans="1:16" s="39" customFormat="1" x14ac:dyDescent="0.2">
      <c r="A27" s="35">
        <v>32901</v>
      </c>
      <c r="B27" s="19" t="str">
        <f t="shared" si="9"/>
        <v>3</v>
      </c>
      <c r="C27" s="19" t="str">
        <f t="shared" si="10"/>
        <v>32</v>
      </c>
      <c r="D27" s="36" t="str">
        <f t="shared" si="11"/>
        <v>329</v>
      </c>
      <c r="E27" s="37" t="s">
        <v>44</v>
      </c>
      <c r="F27" s="38">
        <v>240000</v>
      </c>
      <c r="G27" s="38">
        <v>0</v>
      </c>
      <c r="H27" s="38">
        <v>240000</v>
      </c>
      <c r="I27" s="38">
        <v>0</v>
      </c>
      <c r="J27" s="11">
        <f t="shared" si="3"/>
        <v>0</v>
      </c>
      <c r="K27" s="38">
        <v>0</v>
      </c>
      <c r="L27" s="38">
        <v>0</v>
      </c>
      <c r="M27" s="38">
        <v>0</v>
      </c>
      <c r="N27" s="11" t="str">
        <f t="shared" si="4"/>
        <v xml:space="preserve"> </v>
      </c>
      <c r="O27" s="38">
        <v>0</v>
      </c>
      <c r="P27" s="12">
        <f t="shared" si="5"/>
        <v>-240000</v>
      </c>
    </row>
    <row r="28" spans="1:16" s="39" customFormat="1" x14ac:dyDescent="0.2">
      <c r="A28" s="35">
        <v>32902</v>
      </c>
      <c r="B28" s="19" t="str">
        <f t="shared" si="9"/>
        <v>3</v>
      </c>
      <c r="C28" s="19" t="str">
        <f t="shared" si="10"/>
        <v>32</v>
      </c>
      <c r="D28" s="36" t="str">
        <f t="shared" si="11"/>
        <v>329</v>
      </c>
      <c r="E28" s="37" t="s">
        <v>45</v>
      </c>
      <c r="F28" s="38">
        <v>60000</v>
      </c>
      <c r="G28" s="38">
        <v>0</v>
      </c>
      <c r="H28" s="38">
        <v>60000</v>
      </c>
      <c r="I28" s="38">
        <v>20566.77</v>
      </c>
      <c r="J28" s="11">
        <f t="shared" si="3"/>
        <v>0.34277950000000001</v>
      </c>
      <c r="K28" s="38">
        <v>4873.05</v>
      </c>
      <c r="L28" s="38">
        <v>0</v>
      </c>
      <c r="M28" s="38">
        <v>4873.05</v>
      </c>
      <c r="N28" s="11">
        <f t="shared" si="4"/>
        <v>0.23693803159173754</v>
      </c>
      <c r="O28" s="38">
        <v>15693.72</v>
      </c>
      <c r="P28" s="12">
        <f t="shared" si="5"/>
        <v>-39433.229999999996</v>
      </c>
    </row>
    <row r="29" spans="1:16" s="39" customFormat="1" x14ac:dyDescent="0.2">
      <c r="A29" s="35">
        <v>32903</v>
      </c>
      <c r="B29" s="19" t="str">
        <f t="shared" si="9"/>
        <v>3</v>
      </c>
      <c r="C29" s="19" t="str">
        <f t="shared" si="10"/>
        <v>32</v>
      </c>
      <c r="D29" s="36" t="str">
        <f t="shared" si="11"/>
        <v>329</v>
      </c>
      <c r="E29" s="37" t="s">
        <v>46</v>
      </c>
      <c r="F29" s="38">
        <v>7000</v>
      </c>
      <c r="G29" s="38">
        <v>0</v>
      </c>
      <c r="H29" s="38">
        <v>7000</v>
      </c>
      <c r="I29" s="38">
        <v>486.72</v>
      </c>
      <c r="J29" s="11">
        <f t="shared" si="3"/>
        <v>6.9531428571428577E-2</v>
      </c>
      <c r="K29" s="38">
        <v>139.21</v>
      </c>
      <c r="L29" s="38">
        <v>0</v>
      </c>
      <c r="M29" s="38">
        <v>139.21</v>
      </c>
      <c r="N29" s="11">
        <f t="shared" si="4"/>
        <v>0.28601660092044706</v>
      </c>
      <c r="O29" s="38">
        <v>347.51</v>
      </c>
      <c r="P29" s="12">
        <f t="shared" si="5"/>
        <v>-6513.28</v>
      </c>
    </row>
    <row r="30" spans="1:16" s="39" customFormat="1" x14ac:dyDescent="0.2">
      <c r="A30" s="35">
        <v>32904</v>
      </c>
      <c r="B30" s="19" t="str">
        <f t="shared" si="9"/>
        <v>3</v>
      </c>
      <c r="C30" s="19" t="str">
        <f t="shared" si="10"/>
        <v>32</v>
      </c>
      <c r="D30" s="36" t="str">
        <f t="shared" si="11"/>
        <v>329</v>
      </c>
      <c r="E30" s="37" t="s">
        <v>47</v>
      </c>
      <c r="F30" s="38">
        <v>20000</v>
      </c>
      <c r="G30" s="38">
        <v>0</v>
      </c>
      <c r="H30" s="38">
        <v>20000</v>
      </c>
      <c r="I30" s="38">
        <v>1579.95</v>
      </c>
      <c r="J30" s="11">
        <f t="shared" si="3"/>
        <v>7.8997499999999998E-2</v>
      </c>
      <c r="K30" s="38">
        <v>1579.95</v>
      </c>
      <c r="L30" s="38">
        <v>0</v>
      </c>
      <c r="M30" s="38">
        <v>1579.95</v>
      </c>
      <c r="N30" s="11">
        <f t="shared" si="4"/>
        <v>1</v>
      </c>
      <c r="O30" s="38">
        <v>0</v>
      </c>
      <c r="P30" s="12">
        <f t="shared" si="5"/>
        <v>-18420.05</v>
      </c>
    </row>
    <row r="31" spans="1:16" s="39" customFormat="1" x14ac:dyDescent="0.2">
      <c r="A31" s="35">
        <v>33000</v>
      </c>
      <c r="B31" s="19" t="str">
        <f t="shared" si="9"/>
        <v>3</v>
      </c>
      <c r="C31" s="19" t="str">
        <f t="shared" si="10"/>
        <v>33</v>
      </c>
      <c r="D31" s="36" t="str">
        <f t="shared" si="11"/>
        <v>330</v>
      </c>
      <c r="E31" s="37" t="s">
        <v>48</v>
      </c>
      <c r="F31" s="38">
        <v>5900000</v>
      </c>
      <c r="G31" s="38">
        <v>0</v>
      </c>
      <c r="H31" s="38">
        <v>5900000</v>
      </c>
      <c r="I31" s="38">
        <v>1613421.82</v>
      </c>
      <c r="J31" s="11">
        <f t="shared" si="3"/>
        <v>0.27346132542372881</v>
      </c>
      <c r="K31" s="38">
        <v>1400831.82</v>
      </c>
      <c r="L31" s="38">
        <v>70</v>
      </c>
      <c r="M31" s="38">
        <v>1400761.82</v>
      </c>
      <c r="N31" s="11">
        <f t="shared" si="4"/>
        <v>0.86819317963606069</v>
      </c>
      <c r="O31" s="38">
        <v>212660</v>
      </c>
      <c r="P31" s="12">
        <f t="shared" si="5"/>
        <v>-4286578.18</v>
      </c>
    </row>
    <row r="32" spans="1:16" s="39" customFormat="1" x14ac:dyDescent="0.2">
      <c r="A32" s="35">
        <v>33100</v>
      </c>
      <c r="B32" s="19" t="str">
        <f t="shared" si="9"/>
        <v>3</v>
      </c>
      <c r="C32" s="19" t="str">
        <f t="shared" si="10"/>
        <v>33</v>
      </c>
      <c r="D32" s="36" t="str">
        <f t="shared" si="11"/>
        <v>331</v>
      </c>
      <c r="E32" s="37" t="s">
        <v>49</v>
      </c>
      <c r="F32" s="38">
        <v>1775000</v>
      </c>
      <c r="G32" s="38">
        <v>0</v>
      </c>
      <c r="H32" s="38">
        <v>1775000</v>
      </c>
      <c r="I32" s="38">
        <v>20662.64</v>
      </c>
      <c r="J32" s="11">
        <f t="shared" si="3"/>
        <v>1.1640923943661971E-2</v>
      </c>
      <c r="K32" s="38">
        <v>20829.43</v>
      </c>
      <c r="L32" s="38">
        <v>645.07000000000005</v>
      </c>
      <c r="M32" s="38">
        <v>20184.36</v>
      </c>
      <c r="N32" s="11">
        <f t="shared" si="4"/>
        <v>0.97685290940557457</v>
      </c>
      <c r="O32" s="38">
        <v>478.28</v>
      </c>
      <c r="P32" s="12">
        <f t="shared" si="5"/>
        <v>-1754337.36</v>
      </c>
    </row>
    <row r="33" spans="1:16" s="39" customFormat="1" x14ac:dyDescent="0.2">
      <c r="A33" s="35">
        <v>33400</v>
      </c>
      <c r="B33" s="19" t="str">
        <f t="shared" si="9"/>
        <v>3</v>
      </c>
      <c r="C33" s="19" t="str">
        <f t="shared" si="10"/>
        <v>33</v>
      </c>
      <c r="D33" s="36" t="str">
        <f t="shared" si="11"/>
        <v>334</v>
      </c>
      <c r="E33" s="37" t="s">
        <v>50</v>
      </c>
      <c r="F33" s="38">
        <v>50000</v>
      </c>
      <c r="G33" s="38">
        <v>0</v>
      </c>
      <c r="H33" s="38">
        <v>50000</v>
      </c>
      <c r="I33" s="38">
        <v>6090.28</v>
      </c>
      <c r="J33" s="11">
        <f t="shared" si="3"/>
        <v>0.1218056</v>
      </c>
      <c r="K33" s="38">
        <v>6032.44</v>
      </c>
      <c r="L33" s="38">
        <v>144.61000000000001</v>
      </c>
      <c r="M33" s="38">
        <v>5887.83</v>
      </c>
      <c r="N33" s="11">
        <f t="shared" si="4"/>
        <v>0.96675850699803623</v>
      </c>
      <c r="O33" s="38">
        <v>202.45</v>
      </c>
      <c r="P33" s="12">
        <f t="shared" si="5"/>
        <v>-43909.72</v>
      </c>
    </row>
    <row r="34" spans="1:16" s="39" customFormat="1" x14ac:dyDescent="0.2">
      <c r="A34" s="35">
        <v>33501</v>
      </c>
      <c r="B34" s="19" t="str">
        <f t="shared" si="9"/>
        <v>3</v>
      </c>
      <c r="C34" s="19" t="str">
        <f t="shared" si="10"/>
        <v>33</v>
      </c>
      <c r="D34" s="36" t="str">
        <f t="shared" si="11"/>
        <v>335</v>
      </c>
      <c r="E34" s="37" t="s">
        <v>51</v>
      </c>
      <c r="F34" s="38">
        <v>1115000</v>
      </c>
      <c r="G34" s="38">
        <v>0</v>
      </c>
      <c r="H34" s="38">
        <v>1115000</v>
      </c>
      <c r="I34" s="38">
        <v>1129476.1000000001</v>
      </c>
      <c r="J34" s="11">
        <f t="shared" si="3"/>
        <v>1.0129830493273544</v>
      </c>
      <c r="K34" s="38">
        <v>72038.039999999994</v>
      </c>
      <c r="L34" s="38">
        <v>676.85</v>
      </c>
      <c r="M34" s="38">
        <v>71361.19</v>
      </c>
      <c r="N34" s="11">
        <f t="shared" si="4"/>
        <v>6.3180787977718159E-2</v>
      </c>
      <c r="O34" s="38">
        <v>1058114.9099999999</v>
      </c>
      <c r="P34" s="12">
        <f t="shared" si="5"/>
        <v>14476.100000000093</v>
      </c>
    </row>
    <row r="35" spans="1:16" s="39" customFormat="1" x14ac:dyDescent="0.2">
      <c r="A35" s="35">
        <v>33502</v>
      </c>
      <c r="B35" s="19" t="str">
        <f t="shared" si="9"/>
        <v>3</v>
      </c>
      <c r="C35" s="19" t="str">
        <f t="shared" si="10"/>
        <v>33</v>
      </c>
      <c r="D35" s="36" t="str">
        <f t="shared" si="11"/>
        <v>335</v>
      </c>
      <c r="E35" s="37" t="s">
        <v>52</v>
      </c>
      <c r="F35" s="38">
        <v>40000</v>
      </c>
      <c r="G35" s="38">
        <v>0</v>
      </c>
      <c r="H35" s="38">
        <v>40000</v>
      </c>
      <c r="I35" s="38">
        <v>129.13999999999999</v>
      </c>
      <c r="J35" s="11">
        <f t="shared" si="3"/>
        <v>3.2284999999999996E-3</v>
      </c>
      <c r="K35" s="38">
        <v>0</v>
      </c>
      <c r="L35" s="38">
        <v>0</v>
      </c>
      <c r="M35" s="38">
        <v>0</v>
      </c>
      <c r="N35" s="11">
        <f t="shared" si="4"/>
        <v>0</v>
      </c>
      <c r="O35" s="38">
        <v>129.13999999999999</v>
      </c>
      <c r="P35" s="12">
        <f t="shared" si="5"/>
        <v>-39870.86</v>
      </c>
    </row>
    <row r="36" spans="1:16" s="39" customFormat="1" x14ac:dyDescent="0.2">
      <c r="A36" s="35">
        <v>33503</v>
      </c>
      <c r="B36" s="19" t="str">
        <f t="shared" si="9"/>
        <v>3</v>
      </c>
      <c r="C36" s="19" t="str">
        <f t="shared" si="10"/>
        <v>33</v>
      </c>
      <c r="D36" s="36" t="str">
        <f t="shared" si="11"/>
        <v>335</v>
      </c>
      <c r="E36" s="37" t="s">
        <v>53</v>
      </c>
      <c r="F36" s="38">
        <v>400000</v>
      </c>
      <c r="G36" s="38">
        <v>0</v>
      </c>
      <c r="H36" s="38">
        <v>400000</v>
      </c>
      <c r="I36" s="38">
        <v>63751</v>
      </c>
      <c r="J36" s="11">
        <f t="shared" si="3"/>
        <v>0.15937750000000001</v>
      </c>
      <c r="K36" s="38">
        <v>4335.3500000000004</v>
      </c>
      <c r="L36" s="38">
        <v>0</v>
      </c>
      <c r="M36" s="38">
        <v>4335.3500000000004</v>
      </c>
      <c r="N36" s="11">
        <f t="shared" si="4"/>
        <v>6.8004423460024166E-2</v>
      </c>
      <c r="O36" s="38">
        <v>59415.65</v>
      </c>
      <c r="P36" s="12">
        <f t="shared" si="5"/>
        <v>-336249</v>
      </c>
    </row>
    <row r="37" spans="1:16" s="39" customFormat="1" x14ac:dyDescent="0.2">
      <c r="A37" s="35">
        <v>33504</v>
      </c>
      <c r="B37" s="19" t="str">
        <f t="shared" si="9"/>
        <v>3</v>
      </c>
      <c r="C37" s="19" t="str">
        <f t="shared" si="10"/>
        <v>33</v>
      </c>
      <c r="D37" s="36" t="str">
        <f t="shared" si="11"/>
        <v>335</v>
      </c>
      <c r="E37" s="37" t="s">
        <v>54</v>
      </c>
      <c r="F37" s="38">
        <v>6400000</v>
      </c>
      <c r="G37" s="38">
        <v>0</v>
      </c>
      <c r="H37" s="38">
        <v>6400000</v>
      </c>
      <c r="I37" s="38">
        <v>1991422.43</v>
      </c>
      <c r="J37" s="11">
        <f t="shared" si="3"/>
        <v>0.31115975468750001</v>
      </c>
      <c r="K37" s="38">
        <v>1079394.55</v>
      </c>
      <c r="L37" s="38">
        <v>138.4</v>
      </c>
      <c r="M37" s="38">
        <v>1079256.1499999999</v>
      </c>
      <c r="N37" s="11">
        <f t="shared" si="4"/>
        <v>0.54195239229077075</v>
      </c>
      <c r="O37" s="38">
        <v>912166.28</v>
      </c>
      <c r="P37" s="12">
        <f t="shared" si="5"/>
        <v>-4408577.57</v>
      </c>
    </row>
    <row r="38" spans="1:16" s="39" customFormat="1" x14ac:dyDescent="0.2">
      <c r="A38" s="35">
        <v>33505</v>
      </c>
      <c r="B38" s="19" t="str">
        <f t="shared" si="9"/>
        <v>3</v>
      </c>
      <c r="C38" s="19" t="str">
        <f t="shared" si="10"/>
        <v>33</v>
      </c>
      <c r="D38" s="36" t="str">
        <f t="shared" si="11"/>
        <v>335</v>
      </c>
      <c r="E38" s="37" t="s">
        <v>55</v>
      </c>
      <c r="F38" s="38">
        <v>700000</v>
      </c>
      <c r="G38" s="38">
        <v>0</v>
      </c>
      <c r="H38" s="38">
        <v>700000</v>
      </c>
      <c r="I38" s="38">
        <v>234089.34</v>
      </c>
      <c r="J38" s="11">
        <f t="shared" si="3"/>
        <v>0.33441334285714286</v>
      </c>
      <c r="K38" s="38">
        <v>237896.75</v>
      </c>
      <c r="L38" s="38">
        <v>3807.41</v>
      </c>
      <c r="M38" s="38">
        <v>234089.34</v>
      </c>
      <c r="N38" s="11">
        <f t="shared" si="4"/>
        <v>1</v>
      </c>
      <c r="O38" s="38">
        <v>0</v>
      </c>
      <c r="P38" s="12">
        <f t="shared" si="5"/>
        <v>-465910.66000000003</v>
      </c>
    </row>
    <row r="39" spans="1:16" s="39" customFormat="1" x14ac:dyDescent="0.2">
      <c r="A39" s="35">
        <v>33800</v>
      </c>
      <c r="B39" s="19" t="str">
        <f t="shared" si="0"/>
        <v>3</v>
      </c>
      <c r="C39" s="19" t="str">
        <f t="shared" si="1"/>
        <v>33</v>
      </c>
      <c r="D39" s="36" t="str">
        <f t="shared" si="2"/>
        <v>338</v>
      </c>
      <c r="E39" s="37" t="s">
        <v>56</v>
      </c>
      <c r="F39" s="38">
        <v>750000</v>
      </c>
      <c r="G39" s="38">
        <v>0</v>
      </c>
      <c r="H39" s="38">
        <v>750000</v>
      </c>
      <c r="I39" s="38">
        <v>158826.81</v>
      </c>
      <c r="J39" s="11">
        <f t="shared" si="3"/>
        <v>0.21176908</v>
      </c>
      <c r="K39" s="38">
        <v>158826.81</v>
      </c>
      <c r="L39" s="38">
        <v>0</v>
      </c>
      <c r="M39" s="38">
        <v>158826.81</v>
      </c>
      <c r="N39" s="11">
        <f t="shared" si="4"/>
        <v>1</v>
      </c>
      <c r="O39" s="38">
        <v>0</v>
      </c>
      <c r="P39" s="12">
        <f t="shared" si="5"/>
        <v>-591173.18999999994</v>
      </c>
    </row>
    <row r="40" spans="1:16" s="39" customFormat="1" x14ac:dyDescent="0.2">
      <c r="A40" s="35">
        <v>33900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339</v>
      </c>
      <c r="E40" s="37" t="s">
        <v>57</v>
      </c>
      <c r="F40" s="38">
        <v>4345</v>
      </c>
      <c r="G40" s="38">
        <v>0</v>
      </c>
      <c r="H40" s="38">
        <v>4345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-4345</v>
      </c>
    </row>
    <row r="41" spans="1:16" s="39" customFormat="1" x14ac:dyDescent="0.2">
      <c r="A41" s="35">
        <v>34200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342</v>
      </c>
      <c r="E41" s="37" t="s">
        <v>58</v>
      </c>
      <c r="F41" s="38">
        <v>110000</v>
      </c>
      <c r="G41" s="38">
        <v>0</v>
      </c>
      <c r="H41" s="38">
        <v>110000</v>
      </c>
      <c r="I41" s="38">
        <v>570</v>
      </c>
      <c r="J41" s="11">
        <f t="shared" si="3"/>
        <v>5.1818181818181815E-3</v>
      </c>
      <c r="K41" s="38">
        <v>645</v>
      </c>
      <c r="L41" s="38">
        <v>75</v>
      </c>
      <c r="M41" s="38">
        <v>570</v>
      </c>
      <c r="N41" s="11">
        <f t="shared" si="4"/>
        <v>1</v>
      </c>
      <c r="O41" s="38">
        <v>0</v>
      </c>
      <c r="P41" s="12">
        <f t="shared" si="5"/>
        <v>-109430</v>
      </c>
    </row>
    <row r="42" spans="1:16" s="39" customFormat="1" x14ac:dyDescent="0.2">
      <c r="A42" s="35">
        <v>34201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59</v>
      </c>
      <c r="F42" s="38">
        <v>356875</v>
      </c>
      <c r="G42" s="38">
        <v>0</v>
      </c>
      <c r="H42" s="38">
        <v>356875</v>
      </c>
      <c r="I42" s="38">
        <v>70398.38</v>
      </c>
      <c r="J42" s="11">
        <f t="shared" si="3"/>
        <v>0.19726341155866903</v>
      </c>
      <c r="K42" s="38">
        <v>68994.13</v>
      </c>
      <c r="L42" s="38">
        <v>0</v>
      </c>
      <c r="M42" s="38">
        <v>68994.13</v>
      </c>
      <c r="N42" s="11">
        <f t="shared" si="4"/>
        <v>0.9800528080333667</v>
      </c>
      <c r="O42" s="38">
        <v>1404.25</v>
      </c>
      <c r="P42" s="12">
        <f t="shared" si="5"/>
        <v>-286476.62</v>
      </c>
    </row>
    <row r="43" spans="1:16" s="39" customFormat="1" x14ac:dyDescent="0.2">
      <c r="A43" s="35">
        <v>34400</v>
      </c>
      <c r="B43" s="19" t="str">
        <f t="shared" si="0"/>
        <v>3</v>
      </c>
      <c r="C43" s="19" t="str">
        <f t="shared" si="1"/>
        <v>34</v>
      </c>
      <c r="D43" s="36" t="str">
        <f t="shared" si="2"/>
        <v>344</v>
      </c>
      <c r="E43" s="37" t="s">
        <v>60</v>
      </c>
      <c r="F43" s="38">
        <v>10000</v>
      </c>
      <c r="G43" s="38">
        <v>0</v>
      </c>
      <c r="H43" s="38">
        <v>10000</v>
      </c>
      <c r="I43" s="38">
        <v>0</v>
      </c>
      <c r="J43" s="11">
        <f t="shared" si="3"/>
        <v>0</v>
      </c>
      <c r="K43" s="38">
        <v>0</v>
      </c>
      <c r="L43" s="38">
        <v>0</v>
      </c>
      <c r="M43" s="38">
        <v>0</v>
      </c>
      <c r="N43" s="11" t="str">
        <f t="shared" si="4"/>
        <v xml:space="preserve"> </v>
      </c>
      <c r="O43" s="38">
        <v>0</v>
      </c>
      <c r="P43" s="12">
        <f t="shared" si="5"/>
        <v>-10000</v>
      </c>
    </row>
    <row r="44" spans="1:16" s="39" customFormat="1" x14ac:dyDescent="0.2">
      <c r="A44" s="35">
        <v>34901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61</v>
      </c>
      <c r="F44" s="38">
        <v>27250</v>
      </c>
      <c r="G44" s="38">
        <v>0</v>
      </c>
      <c r="H44" s="38">
        <v>27250</v>
      </c>
      <c r="I44" s="38">
        <v>3040</v>
      </c>
      <c r="J44" s="11">
        <f t="shared" si="3"/>
        <v>0.11155963302752293</v>
      </c>
      <c r="K44" s="38">
        <v>3040</v>
      </c>
      <c r="L44" s="38">
        <v>0</v>
      </c>
      <c r="M44" s="38">
        <v>3040</v>
      </c>
      <c r="N44" s="11">
        <f t="shared" si="4"/>
        <v>1</v>
      </c>
      <c r="O44" s="38">
        <v>0</v>
      </c>
      <c r="P44" s="12">
        <f t="shared" si="5"/>
        <v>-24210</v>
      </c>
    </row>
    <row r="45" spans="1:16" s="39" customFormat="1" x14ac:dyDescent="0.2">
      <c r="A45" s="35">
        <v>34902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62</v>
      </c>
      <c r="F45" s="38">
        <v>25000</v>
      </c>
      <c r="G45" s="38">
        <v>0</v>
      </c>
      <c r="H45" s="38">
        <v>25000</v>
      </c>
      <c r="I45" s="38">
        <v>7155.86</v>
      </c>
      <c r="J45" s="11">
        <f t="shared" si="3"/>
        <v>0.2862344</v>
      </c>
      <c r="K45" s="38">
        <v>2830.81</v>
      </c>
      <c r="L45" s="38">
        <v>0</v>
      </c>
      <c r="M45" s="38">
        <v>2830.81</v>
      </c>
      <c r="N45" s="11">
        <f t="shared" si="4"/>
        <v>0.39559326202580825</v>
      </c>
      <c r="O45" s="38">
        <v>4325.05</v>
      </c>
      <c r="P45" s="12">
        <f t="shared" si="5"/>
        <v>-17844.14</v>
      </c>
    </row>
    <row r="46" spans="1:16" s="39" customFormat="1" x14ac:dyDescent="0.2">
      <c r="A46" s="35">
        <v>34903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63</v>
      </c>
      <c r="F46" s="38">
        <v>20000</v>
      </c>
      <c r="G46" s="38">
        <v>0</v>
      </c>
      <c r="H46" s="38">
        <v>20000</v>
      </c>
      <c r="I46" s="38">
        <v>4710.58</v>
      </c>
      <c r="J46" s="11">
        <f t="shared" si="3"/>
        <v>0.23552899999999999</v>
      </c>
      <c r="K46" s="38">
        <v>2561.89</v>
      </c>
      <c r="L46" s="38">
        <v>0</v>
      </c>
      <c r="M46" s="38">
        <v>2561.89</v>
      </c>
      <c r="N46" s="11">
        <f t="shared" si="4"/>
        <v>0.54385871803472186</v>
      </c>
      <c r="O46" s="38">
        <v>2148.69</v>
      </c>
      <c r="P46" s="12">
        <f t="shared" si="5"/>
        <v>-15289.42</v>
      </c>
    </row>
    <row r="47" spans="1:16" s="39" customFormat="1" x14ac:dyDescent="0.2">
      <c r="A47" s="35">
        <v>34906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64</v>
      </c>
      <c r="F47" s="38">
        <v>12000</v>
      </c>
      <c r="G47" s="38">
        <v>0</v>
      </c>
      <c r="H47" s="38">
        <v>12000</v>
      </c>
      <c r="I47" s="38">
        <v>1036.46</v>
      </c>
      <c r="J47" s="11">
        <f t="shared" si="3"/>
        <v>8.6371666666666666E-2</v>
      </c>
      <c r="K47" s="38">
        <v>826.38</v>
      </c>
      <c r="L47" s="38">
        <v>0</v>
      </c>
      <c r="M47" s="38">
        <v>826.38</v>
      </c>
      <c r="N47" s="11">
        <f t="shared" si="4"/>
        <v>0.79731007467726678</v>
      </c>
      <c r="O47" s="38">
        <v>210.08</v>
      </c>
      <c r="P47" s="12">
        <f t="shared" si="5"/>
        <v>-10963.54</v>
      </c>
    </row>
    <row r="48" spans="1:16" s="39" customFormat="1" x14ac:dyDescent="0.2">
      <c r="A48" s="35">
        <v>34907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65</v>
      </c>
      <c r="F48" s="38">
        <v>3745000</v>
      </c>
      <c r="G48" s="38">
        <v>0</v>
      </c>
      <c r="H48" s="38">
        <v>3745000</v>
      </c>
      <c r="I48" s="38">
        <v>954478</v>
      </c>
      <c r="J48" s="11">
        <f t="shared" si="3"/>
        <v>0.25486728971962619</v>
      </c>
      <c r="K48" s="38">
        <v>954478</v>
      </c>
      <c r="L48" s="38">
        <v>0</v>
      </c>
      <c r="M48" s="38">
        <v>954478</v>
      </c>
      <c r="N48" s="11">
        <f t="shared" si="4"/>
        <v>1</v>
      </c>
      <c r="O48" s="38">
        <v>0</v>
      </c>
      <c r="P48" s="12">
        <f t="shared" si="5"/>
        <v>-2790522</v>
      </c>
    </row>
    <row r="49" spans="1:16" s="39" customFormat="1" x14ac:dyDescent="0.2">
      <c r="A49" s="35">
        <v>34908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66</v>
      </c>
      <c r="F49" s="38">
        <v>285000</v>
      </c>
      <c r="G49" s="38">
        <v>0</v>
      </c>
      <c r="H49" s="38">
        <v>285000</v>
      </c>
      <c r="I49" s="38">
        <v>74324.17</v>
      </c>
      <c r="J49" s="11">
        <f t="shared" si="3"/>
        <v>0.26078656140350875</v>
      </c>
      <c r="K49" s="38">
        <v>23909.21</v>
      </c>
      <c r="L49" s="38">
        <v>0</v>
      </c>
      <c r="M49" s="38">
        <v>23909.21</v>
      </c>
      <c r="N49" s="11">
        <f t="shared" si="4"/>
        <v>0.32168822066899638</v>
      </c>
      <c r="O49" s="38">
        <v>50414.96</v>
      </c>
      <c r="P49" s="12">
        <f t="shared" si="5"/>
        <v>-210675.83000000002</v>
      </c>
    </row>
    <row r="50" spans="1:16" s="39" customFormat="1" x14ac:dyDescent="0.2">
      <c r="A50" s="35">
        <v>34909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67</v>
      </c>
      <c r="F50" s="38">
        <v>205000</v>
      </c>
      <c r="G50" s="38">
        <v>0</v>
      </c>
      <c r="H50" s="38">
        <v>205000</v>
      </c>
      <c r="I50" s="38">
        <v>114562.69</v>
      </c>
      <c r="J50" s="11">
        <f t="shared" si="3"/>
        <v>0.55884239024390248</v>
      </c>
      <c r="K50" s="38">
        <v>114562.69</v>
      </c>
      <c r="L50" s="38">
        <v>0</v>
      </c>
      <c r="M50" s="38">
        <v>114562.69</v>
      </c>
      <c r="N50" s="11">
        <f t="shared" si="4"/>
        <v>1</v>
      </c>
      <c r="O50" s="38">
        <v>0</v>
      </c>
      <c r="P50" s="12">
        <f t="shared" si="5"/>
        <v>-90437.31</v>
      </c>
    </row>
    <row r="51" spans="1:16" s="39" customFormat="1" x14ac:dyDescent="0.2">
      <c r="A51" s="35">
        <v>35100</v>
      </c>
      <c r="B51" s="19" t="str">
        <f t="shared" si="0"/>
        <v>3</v>
      </c>
      <c r="C51" s="19" t="str">
        <f t="shared" si="1"/>
        <v>35</v>
      </c>
      <c r="D51" s="36" t="str">
        <f t="shared" si="2"/>
        <v>351</v>
      </c>
      <c r="E51" s="37" t="s">
        <v>68</v>
      </c>
      <c r="F51" s="38">
        <v>1597730</v>
      </c>
      <c r="G51" s="38">
        <v>0</v>
      </c>
      <c r="H51" s="38">
        <v>1597730</v>
      </c>
      <c r="I51" s="38">
        <v>-981.51</v>
      </c>
      <c r="J51" s="11">
        <f t="shared" si="3"/>
        <v>-6.143153098458438E-4</v>
      </c>
      <c r="K51" s="38">
        <v>0</v>
      </c>
      <c r="L51" s="38">
        <v>981.51</v>
      </c>
      <c r="M51" s="38">
        <v>-981.51</v>
      </c>
      <c r="N51" s="11">
        <f t="shared" si="4"/>
        <v>1</v>
      </c>
      <c r="O51" s="38">
        <v>0</v>
      </c>
      <c r="P51" s="12">
        <f t="shared" si="5"/>
        <v>-1598711.51</v>
      </c>
    </row>
    <row r="52" spans="1:16" s="39" customFormat="1" x14ac:dyDescent="0.2">
      <c r="A52" s="35">
        <v>36000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69</v>
      </c>
      <c r="F52" s="38">
        <v>0</v>
      </c>
      <c r="G52" s="38">
        <v>0</v>
      </c>
      <c r="H52" s="38">
        <v>0</v>
      </c>
      <c r="I52" s="38">
        <v>0</v>
      </c>
      <c r="J52" s="11" t="str">
        <f t="shared" si="3"/>
        <v xml:space="preserve"> 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70</v>
      </c>
      <c r="F53" s="38">
        <v>800000</v>
      </c>
      <c r="G53" s="38">
        <v>0</v>
      </c>
      <c r="H53" s="38">
        <v>800000</v>
      </c>
      <c r="I53" s="38">
        <v>243329.64</v>
      </c>
      <c r="J53" s="11">
        <f t="shared" si="3"/>
        <v>0.30416205000000002</v>
      </c>
      <c r="K53" s="38">
        <v>198549.84</v>
      </c>
      <c r="L53" s="38">
        <v>0</v>
      </c>
      <c r="M53" s="38">
        <v>198549.84</v>
      </c>
      <c r="N53" s="11">
        <f t="shared" si="4"/>
        <v>0.81597063144465254</v>
      </c>
      <c r="O53" s="38">
        <v>44779.8</v>
      </c>
      <c r="P53" s="12">
        <f t="shared" si="5"/>
        <v>-556670.36</v>
      </c>
    </row>
    <row r="54" spans="1:16" s="39" customFormat="1" x14ac:dyDescent="0.2">
      <c r="A54" s="35">
        <v>36002</v>
      </c>
      <c r="B54" s="19" t="str">
        <f t="shared" si="0"/>
        <v>3</v>
      </c>
      <c r="C54" s="19" t="str">
        <f t="shared" si="1"/>
        <v>36</v>
      </c>
      <c r="D54" s="36" t="str">
        <f t="shared" si="2"/>
        <v>360</v>
      </c>
      <c r="E54" s="37" t="s">
        <v>71</v>
      </c>
      <c r="F54" s="38">
        <v>210000</v>
      </c>
      <c r="G54" s="38">
        <v>0</v>
      </c>
      <c r="H54" s="38">
        <v>210000</v>
      </c>
      <c r="I54" s="38">
        <v>73139.820000000007</v>
      </c>
      <c r="J54" s="11">
        <f t="shared" si="3"/>
        <v>0.34828485714285717</v>
      </c>
      <c r="K54" s="38">
        <v>21048.16</v>
      </c>
      <c r="L54" s="38">
        <v>0</v>
      </c>
      <c r="M54" s="38">
        <v>21048.16</v>
      </c>
      <c r="N54" s="11">
        <f t="shared" si="4"/>
        <v>0.28777976210496548</v>
      </c>
      <c r="O54" s="38">
        <v>52091.66</v>
      </c>
      <c r="P54" s="12">
        <f t="shared" si="5"/>
        <v>-136860.18</v>
      </c>
    </row>
    <row r="55" spans="1:16" s="39" customFormat="1" x14ac:dyDescent="0.2">
      <c r="A55" s="35">
        <v>36003</v>
      </c>
      <c r="B55" s="19" t="str">
        <f t="shared" si="0"/>
        <v>3</v>
      </c>
      <c r="C55" s="19" t="str">
        <f t="shared" si="1"/>
        <v>36</v>
      </c>
      <c r="D55" s="36" t="str">
        <f t="shared" si="2"/>
        <v>360</v>
      </c>
      <c r="E55" s="37" t="s">
        <v>72</v>
      </c>
      <c r="F55" s="38">
        <v>120000</v>
      </c>
      <c r="G55" s="38">
        <v>0</v>
      </c>
      <c r="H55" s="38">
        <v>120000</v>
      </c>
      <c r="I55" s="38">
        <v>58130</v>
      </c>
      <c r="J55" s="11">
        <f t="shared" si="3"/>
        <v>0.48441666666666666</v>
      </c>
      <c r="K55" s="38">
        <v>58130</v>
      </c>
      <c r="L55" s="38">
        <v>0</v>
      </c>
      <c r="M55" s="38">
        <v>58130</v>
      </c>
      <c r="N55" s="11">
        <f t="shared" si="4"/>
        <v>1</v>
      </c>
      <c r="O55" s="38">
        <v>0</v>
      </c>
      <c r="P55" s="12">
        <f t="shared" si="5"/>
        <v>-61870</v>
      </c>
    </row>
    <row r="56" spans="1:16" s="39" customFormat="1" x14ac:dyDescent="0.2">
      <c r="A56" s="35">
        <v>36004</v>
      </c>
      <c r="B56" s="19" t="str">
        <f t="shared" si="0"/>
        <v>3</v>
      </c>
      <c r="C56" s="19" t="str">
        <f t="shared" si="1"/>
        <v>36</v>
      </c>
      <c r="D56" s="36" t="str">
        <f t="shared" si="2"/>
        <v>360</v>
      </c>
      <c r="E56" s="37" t="s">
        <v>73</v>
      </c>
      <c r="F56" s="38">
        <v>0</v>
      </c>
      <c r="G56" s="38">
        <v>0</v>
      </c>
      <c r="H56" s="38">
        <v>0</v>
      </c>
      <c r="I56" s="38">
        <v>0</v>
      </c>
      <c r="J56" s="11" t="str">
        <f t="shared" si="3"/>
        <v xml:space="preserve"> </v>
      </c>
      <c r="K56" s="38">
        <v>0</v>
      </c>
      <c r="L56" s="38">
        <v>0</v>
      </c>
      <c r="M56" s="38">
        <v>0</v>
      </c>
      <c r="N56" s="11" t="str">
        <f t="shared" si="4"/>
        <v xml:space="preserve"> </v>
      </c>
      <c r="O56" s="38">
        <v>0</v>
      </c>
      <c r="P56" s="12">
        <f t="shared" si="5"/>
        <v>0</v>
      </c>
    </row>
    <row r="57" spans="1:16" s="39" customFormat="1" x14ac:dyDescent="0.2">
      <c r="A57" s="35">
        <v>36005</v>
      </c>
      <c r="B57" s="19" t="str">
        <f t="shared" si="0"/>
        <v>3</v>
      </c>
      <c r="C57" s="19" t="str">
        <f t="shared" si="1"/>
        <v>36</v>
      </c>
      <c r="D57" s="36" t="str">
        <f t="shared" si="2"/>
        <v>360</v>
      </c>
      <c r="E57" s="37" t="s">
        <v>74</v>
      </c>
      <c r="F57" s="38">
        <v>130000</v>
      </c>
      <c r="G57" s="38">
        <v>0</v>
      </c>
      <c r="H57" s="38">
        <v>130000</v>
      </c>
      <c r="I57" s="38">
        <v>18379.900000000001</v>
      </c>
      <c r="J57" s="11">
        <f t="shared" si="3"/>
        <v>0.14138384615384617</v>
      </c>
      <c r="K57" s="38">
        <v>18379.900000000001</v>
      </c>
      <c r="L57" s="38">
        <v>0</v>
      </c>
      <c r="M57" s="38">
        <v>18379.900000000001</v>
      </c>
      <c r="N57" s="11">
        <f t="shared" si="4"/>
        <v>1</v>
      </c>
      <c r="O57" s="38">
        <v>0</v>
      </c>
      <c r="P57" s="12">
        <f t="shared" si="5"/>
        <v>-111620.1</v>
      </c>
    </row>
    <row r="58" spans="1:16" s="39" customFormat="1" x14ac:dyDescent="0.2">
      <c r="A58" s="35">
        <v>36006</v>
      </c>
      <c r="B58" s="19" t="str">
        <f t="shared" si="0"/>
        <v>3</v>
      </c>
      <c r="C58" s="19" t="str">
        <f t="shared" si="1"/>
        <v>36</v>
      </c>
      <c r="D58" s="36" t="str">
        <f t="shared" si="2"/>
        <v>360</v>
      </c>
      <c r="E58" s="37" t="s">
        <v>75</v>
      </c>
      <c r="F58" s="38">
        <v>120000</v>
      </c>
      <c r="G58" s="38">
        <v>0</v>
      </c>
      <c r="H58" s="38">
        <v>120000</v>
      </c>
      <c r="I58" s="38">
        <v>77728.22</v>
      </c>
      <c r="J58" s="11">
        <f t="shared" si="3"/>
        <v>0.64773516666666664</v>
      </c>
      <c r="K58" s="38">
        <v>77728.22</v>
      </c>
      <c r="L58" s="38">
        <v>0</v>
      </c>
      <c r="M58" s="38">
        <v>77728.22</v>
      </c>
      <c r="N58" s="11">
        <f t="shared" si="4"/>
        <v>1</v>
      </c>
      <c r="O58" s="38">
        <v>0</v>
      </c>
      <c r="P58" s="12">
        <f t="shared" si="5"/>
        <v>-42271.78</v>
      </c>
    </row>
    <row r="59" spans="1:16" s="39" customFormat="1" x14ac:dyDescent="0.2">
      <c r="A59" s="35">
        <v>36007</v>
      </c>
      <c r="B59" s="19" t="str">
        <f t="shared" si="0"/>
        <v>3</v>
      </c>
      <c r="C59" s="19" t="str">
        <f t="shared" si="1"/>
        <v>36</v>
      </c>
      <c r="D59" s="36" t="str">
        <f t="shared" si="2"/>
        <v>360</v>
      </c>
      <c r="E59" s="37" t="s">
        <v>76</v>
      </c>
      <c r="F59" s="38">
        <v>4500</v>
      </c>
      <c r="G59" s="38">
        <v>0</v>
      </c>
      <c r="H59" s="38">
        <v>4500</v>
      </c>
      <c r="I59" s="38">
        <v>0</v>
      </c>
      <c r="J59" s="11">
        <f t="shared" si="3"/>
        <v>0</v>
      </c>
      <c r="K59" s="38">
        <v>0</v>
      </c>
      <c r="L59" s="38">
        <v>0</v>
      </c>
      <c r="M59" s="38">
        <v>0</v>
      </c>
      <c r="N59" s="11" t="str">
        <f t="shared" si="4"/>
        <v xml:space="preserve"> </v>
      </c>
      <c r="O59" s="38">
        <v>0</v>
      </c>
      <c r="P59" s="12">
        <f t="shared" si="5"/>
        <v>-4500</v>
      </c>
    </row>
    <row r="60" spans="1:16" s="39" customFormat="1" x14ac:dyDescent="0.2">
      <c r="A60" s="35">
        <v>38900</v>
      </c>
      <c r="B60" s="19" t="str">
        <f t="shared" si="0"/>
        <v>3</v>
      </c>
      <c r="C60" s="19" t="str">
        <f t="shared" si="1"/>
        <v>38</v>
      </c>
      <c r="D60" s="36" t="str">
        <f t="shared" si="2"/>
        <v>389</v>
      </c>
      <c r="E60" s="37" t="s">
        <v>77</v>
      </c>
      <c r="F60" s="38">
        <v>350000</v>
      </c>
      <c r="G60" s="38">
        <v>0</v>
      </c>
      <c r="H60" s="38">
        <v>350000</v>
      </c>
      <c r="I60" s="38">
        <v>69280.320000000007</v>
      </c>
      <c r="J60" s="11">
        <f t="shared" si="3"/>
        <v>0.19794377142857145</v>
      </c>
      <c r="K60" s="38">
        <v>65847.320000000007</v>
      </c>
      <c r="L60" s="38">
        <v>0</v>
      </c>
      <c r="M60" s="38">
        <v>65847.320000000007</v>
      </c>
      <c r="N60" s="11">
        <f t="shared" si="4"/>
        <v>0.95044768846333272</v>
      </c>
      <c r="O60" s="38">
        <v>3433</v>
      </c>
      <c r="P60" s="12">
        <f t="shared" si="5"/>
        <v>-280719.68</v>
      </c>
    </row>
    <row r="61" spans="1:16" s="39" customFormat="1" x14ac:dyDescent="0.2">
      <c r="A61" s="35">
        <v>39101</v>
      </c>
      <c r="B61" s="19" t="str">
        <f t="shared" si="0"/>
        <v>3</v>
      </c>
      <c r="C61" s="19" t="str">
        <f t="shared" si="1"/>
        <v>39</v>
      </c>
      <c r="D61" s="36" t="str">
        <f t="shared" si="2"/>
        <v>391</v>
      </c>
      <c r="E61" s="37" t="s">
        <v>78</v>
      </c>
      <c r="F61" s="38">
        <v>100000</v>
      </c>
      <c r="G61" s="38">
        <v>0</v>
      </c>
      <c r="H61" s="38">
        <v>100000</v>
      </c>
      <c r="I61" s="38">
        <v>10643.27</v>
      </c>
      <c r="J61" s="11">
        <f t="shared" si="3"/>
        <v>0.10643270000000001</v>
      </c>
      <c r="K61" s="38">
        <v>3756</v>
      </c>
      <c r="L61" s="38">
        <v>16.73</v>
      </c>
      <c r="M61" s="38">
        <v>3739.27</v>
      </c>
      <c r="N61" s="11">
        <f t="shared" si="4"/>
        <v>0.35132717670415198</v>
      </c>
      <c r="O61" s="38">
        <v>6904</v>
      </c>
      <c r="P61" s="12">
        <f t="shared" si="5"/>
        <v>-89356.73</v>
      </c>
    </row>
    <row r="62" spans="1:16" s="39" customFormat="1" x14ac:dyDescent="0.2">
      <c r="A62" s="35">
        <v>39102</v>
      </c>
      <c r="B62" s="19" t="str">
        <f t="shared" si="0"/>
        <v>3</v>
      </c>
      <c r="C62" s="19" t="str">
        <f t="shared" si="1"/>
        <v>39</v>
      </c>
      <c r="D62" s="36" t="str">
        <f t="shared" si="2"/>
        <v>391</v>
      </c>
      <c r="E62" s="37" t="s">
        <v>79</v>
      </c>
      <c r="F62" s="38">
        <v>50000</v>
      </c>
      <c r="G62" s="38">
        <v>0</v>
      </c>
      <c r="H62" s="38">
        <v>50000</v>
      </c>
      <c r="I62" s="38">
        <v>10.82</v>
      </c>
      <c r="J62" s="11">
        <f t="shared" si="3"/>
        <v>2.164E-4</v>
      </c>
      <c r="K62" s="38">
        <v>10.82</v>
      </c>
      <c r="L62" s="38">
        <v>0</v>
      </c>
      <c r="M62" s="38">
        <v>10.82</v>
      </c>
      <c r="N62" s="11">
        <f t="shared" si="4"/>
        <v>1</v>
      </c>
      <c r="O62" s="38">
        <v>0</v>
      </c>
      <c r="P62" s="12">
        <f t="shared" si="5"/>
        <v>-49989.18</v>
      </c>
    </row>
    <row r="63" spans="1:16" s="39" customFormat="1" x14ac:dyDescent="0.2">
      <c r="A63" s="35">
        <v>39103</v>
      </c>
      <c r="B63" s="19" t="str">
        <f t="shared" si="0"/>
        <v>3</v>
      </c>
      <c r="C63" s="19" t="str">
        <f t="shared" si="1"/>
        <v>39</v>
      </c>
      <c r="D63" s="36" t="str">
        <f t="shared" si="2"/>
        <v>391</v>
      </c>
      <c r="E63" s="37" t="s">
        <v>80</v>
      </c>
      <c r="F63" s="38">
        <v>200000</v>
      </c>
      <c r="G63" s="38">
        <v>0</v>
      </c>
      <c r="H63" s="38">
        <v>200000</v>
      </c>
      <c r="I63" s="38">
        <v>168423.09</v>
      </c>
      <c r="J63" s="11">
        <f t="shared" si="3"/>
        <v>0.84211544999999999</v>
      </c>
      <c r="K63" s="38">
        <v>1000</v>
      </c>
      <c r="L63" s="38">
        <v>0</v>
      </c>
      <c r="M63" s="38">
        <v>1000</v>
      </c>
      <c r="N63" s="11">
        <f t="shared" si="4"/>
        <v>5.9374281756735372E-3</v>
      </c>
      <c r="O63" s="38">
        <v>167423.09</v>
      </c>
      <c r="P63" s="12">
        <f t="shared" si="5"/>
        <v>-31576.910000000003</v>
      </c>
    </row>
    <row r="64" spans="1:16" s="39" customFormat="1" x14ac:dyDescent="0.2">
      <c r="A64" s="35">
        <v>39104</v>
      </c>
      <c r="B64" s="19" t="str">
        <f t="shared" si="0"/>
        <v>3</v>
      </c>
      <c r="C64" s="19" t="str">
        <f t="shared" si="1"/>
        <v>39</v>
      </c>
      <c r="D64" s="36" t="str">
        <f t="shared" si="2"/>
        <v>391</v>
      </c>
      <c r="E64" s="37" t="s">
        <v>81</v>
      </c>
      <c r="F64" s="38">
        <v>1300</v>
      </c>
      <c r="G64" s="38">
        <v>0</v>
      </c>
      <c r="H64" s="38">
        <v>1300</v>
      </c>
      <c r="I64" s="38">
        <v>43295.5</v>
      </c>
      <c r="J64" s="11">
        <f t="shared" si="3"/>
        <v>33.30423076923077</v>
      </c>
      <c r="K64" s="38">
        <v>11381.5</v>
      </c>
      <c r="L64" s="38">
        <v>0</v>
      </c>
      <c r="M64" s="38">
        <v>11381.5</v>
      </c>
      <c r="N64" s="11">
        <f t="shared" si="4"/>
        <v>0.26287951403725562</v>
      </c>
      <c r="O64" s="38">
        <v>31914</v>
      </c>
      <c r="P64" s="12">
        <f t="shared" si="5"/>
        <v>41995.5</v>
      </c>
    </row>
    <row r="65" spans="1:16" s="39" customFormat="1" x14ac:dyDescent="0.2">
      <c r="A65" s="35">
        <v>39105</v>
      </c>
      <c r="B65" s="19" t="str">
        <f t="shared" si="0"/>
        <v>3</v>
      </c>
      <c r="C65" s="19" t="str">
        <f t="shared" si="1"/>
        <v>39</v>
      </c>
      <c r="D65" s="36" t="str">
        <f t="shared" si="2"/>
        <v>391</v>
      </c>
      <c r="E65" s="37" t="s">
        <v>82</v>
      </c>
      <c r="F65" s="38">
        <v>130000</v>
      </c>
      <c r="G65" s="38">
        <v>0</v>
      </c>
      <c r="H65" s="38">
        <v>130000</v>
      </c>
      <c r="I65" s="38">
        <v>75121.350000000006</v>
      </c>
      <c r="J65" s="11">
        <f t="shared" si="3"/>
        <v>0.5778565384615385</v>
      </c>
      <c r="K65" s="38">
        <v>6770.1</v>
      </c>
      <c r="L65" s="38">
        <v>0</v>
      </c>
      <c r="M65" s="38">
        <v>6770.1</v>
      </c>
      <c r="N65" s="11">
        <f t="shared" si="4"/>
        <v>9.0122182309023996E-2</v>
      </c>
      <c r="O65" s="38">
        <v>68351.25</v>
      </c>
      <c r="P65" s="12">
        <f t="shared" si="5"/>
        <v>-54878.649999999994</v>
      </c>
    </row>
    <row r="66" spans="1:16" s="39" customFormat="1" x14ac:dyDescent="0.2">
      <c r="A66" s="35">
        <v>39106</v>
      </c>
      <c r="B66" s="19" t="str">
        <f t="shared" si="0"/>
        <v>3</v>
      </c>
      <c r="C66" s="19" t="str">
        <f t="shared" si="1"/>
        <v>39</v>
      </c>
      <c r="D66" s="36" t="str">
        <f t="shared" si="2"/>
        <v>391</v>
      </c>
      <c r="E66" s="37" t="s">
        <v>83</v>
      </c>
      <c r="F66" s="38">
        <v>0</v>
      </c>
      <c r="G66" s="38">
        <v>0</v>
      </c>
      <c r="H66" s="38">
        <v>0</v>
      </c>
      <c r="I66" s="38">
        <v>802</v>
      </c>
      <c r="J66" s="11" t="str">
        <f t="shared" si="3"/>
        <v xml:space="preserve"> </v>
      </c>
      <c r="K66" s="38">
        <v>0</v>
      </c>
      <c r="L66" s="38">
        <v>0</v>
      </c>
      <c r="M66" s="38">
        <v>0</v>
      </c>
      <c r="N66" s="11">
        <f t="shared" si="4"/>
        <v>0</v>
      </c>
      <c r="O66" s="38">
        <v>802</v>
      </c>
      <c r="P66" s="12">
        <f t="shared" si="5"/>
        <v>802</v>
      </c>
    </row>
    <row r="67" spans="1:16" s="39" customFormat="1" x14ac:dyDescent="0.2">
      <c r="A67" s="35">
        <v>39107</v>
      </c>
      <c r="B67" s="19" t="str">
        <f t="shared" si="0"/>
        <v>3</v>
      </c>
      <c r="C67" s="19" t="str">
        <f t="shared" si="1"/>
        <v>39</v>
      </c>
      <c r="D67" s="36" t="str">
        <f t="shared" si="2"/>
        <v>391</v>
      </c>
      <c r="E67" s="37" t="s">
        <v>84</v>
      </c>
      <c r="F67" s="38">
        <v>10600</v>
      </c>
      <c r="G67" s="38">
        <v>0</v>
      </c>
      <c r="H67" s="38">
        <v>10600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5"/>
        <v>-10600</v>
      </c>
    </row>
    <row r="68" spans="1:16" s="39" customFormat="1" x14ac:dyDescent="0.2">
      <c r="A68" s="35">
        <v>39110</v>
      </c>
      <c r="B68" s="19" t="str">
        <f t="shared" si="0"/>
        <v>3</v>
      </c>
      <c r="C68" s="19" t="str">
        <f t="shared" si="1"/>
        <v>39</v>
      </c>
      <c r="D68" s="36" t="str">
        <f t="shared" si="2"/>
        <v>391</v>
      </c>
      <c r="E68" s="37" t="s">
        <v>85</v>
      </c>
      <c r="F68" s="38">
        <v>220000</v>
      </c>
      <c r="G68" s="38">
        <v>0</v>
      </c>
      <c r="H68" s="38">
        <v>220000</v>
      </c>
      <c r="I68" s="38">
        <v>32206.79</v>
      </c>
      <c r="J68" s="11">
        <f t="shared" si="3"/>
        <v>0.14639450000000001</v>
      </c>
      <c r="K68" s="38">
        <v>293.29000000000002</v>
      </c>
      <c r="L68" s="38">
        <v>0</v>
      </c>
      <c r="M68" s="38">
        <v>293.29000000000002</v>
      </c>
      <c r="N68" s="11">
        <f t="shared" si="4"/>
        <v>9.1064648168910963E-3</v>
      </c>
      <c r="O68" s="38">
        <v>31913.5</v>
      </c>
      <c r="P68" s="12">
        <f t="shared" si="5"/>
        <v>-187793.21</v>
      </c>
    </row>
    <row r="69" spans="1:16" s="39" customFormat="1" x14ac:dyDescent="0.2">
      <c r="A69" s="35">
        <v>39120</v>
      </c>
      <c r="B69" s="19" t="str">
        <f t="shared" si="0"/>
        <v>3</v>
      </c>
      <c r="C69" s="19" t="str">
        <f t="shared" si="1"/>
        <v>39</v>
      </c>
      <c r="D69" s="36" t="str">
        <f t="shared" si="2"/>
        <v>391</v>
      </c>
      <c r="E69" s="37" t="s">
        <v>86</v>
      </c>
      <c r="F69" s="38">
        <v>7800000</v>
      </c>
      <c r="G69" s="38">
        <v>0</v>
      </c>
      <c r="H69" s="38">
        <v>7800000</v>
      </c>
      <c r="I69" s="38">
        <v>1342118.51</v>
      </c>
      <c r="J69" s="11">
        <f t="shared" si="3"/>
        <v>0.17206647564102565</v>
      </c>
      <c r="K69" s="38">
        <v>513587.04</v>
      </c>
      <c r="L69" s="38">
        <v>13110.49</v>
      </c>
      <c r="M69" s="38">
        <v>500476.55</v>
      </c>
      <c r="N69" s="11">
        <f t="shared" si="4"/>
        <v>0.37290041547821284</v>
      </c>
      <c r="O69" s="38">
        <v>841641.96</v>
      </c>
      <c r="P69" s="12">
        <f t="shared" si="5"/>
        <v>-6457881.4900000002</v>
      </c>
    </row>
    <row r="70" spans="1:16" s="39" customFormat="1" x14ac:dyDescent="0.2">
      <c r="A70" s="35">
        <v>39200</v>
      </c>
      <c r="B70" s="19" t="str">
        <f t="shared" si="0"/>
        <v>3</v>
      </c>
      <c r="C70" s="19" t="str">
        <f t="shared" si="1"/>
        <v>39</v>
      </c>
      <c r="D70" s="36" t="str">
        <f t="shared" si="2"/>
        <v>392</v>
      </c>
      <c r="E70" s="37" t="s">
        <v>87</v>
      </c>
      <c r="F70" s="38">
        <v>25000</v>
      </c>
      <c r="G70" s="38">
        <v>0</v>
      </c>
      <c r="H70" s="38">
        <v>25000</v>
      </c>
      <c r="I70" s="38">
        <v>2064.77</v>
      </c>
      <c r="J70" s="11">
        <f t="shared" si="3"/>
        <v>8.2590800000000006E-2</v>
      </c>
      <c r="K70" s="38">
        <v>1499.13</v>
      </c>
      <c r="L70" s="38">
        <v>71.37</v>
      </c>
      <c r="M70" s="38">
        <v>1427.76</v>
      </c>
      <c r="N70" s="11">
        <f t="shared" si="4"/>
        <v>0.69148621880403149</v>
      </c>
      <c r="O70" s="38">
        <v>637.01</v>
      </c>
      <c r="P70" s="12">
        <f t="shared" si="5"/>
        <v>-22935.23</v>
      </c>
    </row>
    <row r="71" spans="1:16" s="39" customFormat="1" x14ac:dyDescent="0.2">
      <c r="A71" s="35">
        <v>39210</v>
      </c>
      <c r="B71" s="19" t="str">
        <f t="shared" si="0"/>
        <v>3</v>
      </c>
      <c r="C71" s="19" t="str">
        <f t="shared" si="1"/>
        <v>39</v>
      </c>
      <c r="D71" s="36" t="str">
        <f t="shared" si="2"/>
        <v>392</v>
      </c>
      <c r="E71" s="37" t="s">
        <v>88</v>
      </c>
      <c r="F71" s="38">
        <v>160000</v>
      </c>
      <c r="G71" s="38">
        <v>0</v>
      </c>
      <c r="H71" s="38">
        <v>160000</v>
      </c>
      <c r="I71" s="38">
        <v>10012.69</v>
      </c>
      <c r="J71" s="11">
        <f t="shared" si="3"/>
        <v>6.2579312499999998E-2</v>
      </c>
      <c r="K71" s="38">
        <v>10532.85</v>
      </c>
      <c r="L71" s="38">
        <v>520.16</v>
      </c>
      <c r="M71" s="38">
        <v>10012.69</v>
      </c>
      <c r="N71" s="11">
        <f t="shared" si="4"/>
        <v>1</v>
      </c>
      <c r="O71" s="38">
        <v>0</v>
      </c>
      <c r="P71" s="12">
        <f t="shared" si="5"/>
        <v>-149987.31</v>
      </c>
    </row>
    <row r="72" spans="1:16" s="39" customFormat="1" x14ac:dyDescent="0.2">
      <c r="A72" s="35">
        <v>39211</v>
      </c>
      <c r="B72" s="19" t="str">
        <f t="shared" si="0"/>
        <v>3</v>
      </c>
      <c r="C72" s="19" t="str">
        <f t="shared" si="1"/>
        <v>39</v>
      </c>
      <c r="D72" s="36" t="str">
        <f t="shared" si="2"/>
        <v>392</v>
      </c>
      <c r="E72" s="37" t="s">
        <v>89</v>
      </c>
      <c r="F72" s="38">
        <v>930000</v>
      </c>
      <c r="G72" s="38">
        <v>0</v>
      </c>
      <c r="H72" s="38">
        <v>930000</v>
      </c>
      <c r="I72" s="38">
        <v>206243.92</v>
      </c>
      <c r="J72" s="11">
        <f t="shared" si="3"/>
        <v>0.22176765591397851</v>
      </c>
      <c r="K72" s="38">
        <v>210495.52</v>
      </c>
      <c r="L72" s="38">
        <v>4251.6000000000004</v>
      </c>
      <c r="M72" s="38">
        <v>206243.92</v>
      </c>
      <c r="N72" s="11">
        <f t="shared" si="4"/>
        <v>1</v>
      </c>
      <c r="O72" s="38">
        <v>0</v>
      </c>
      <c r="P72" s="12">
        <f t="shared" si="5"/>
        <v>-723756.08</v>
      </c>
    </row>
    <row r="73" spans="1:16" s="39" customFormat="1" x14ac:dyDescent="0.2">
      <c r="A73" s="35">
        <v>39300</v>
      </c>
      <c r="B73" s="19" t="str">
        <f t="shared" si="0"/>
        <v>3</v>
      </c>
      <c r="C73" s="19" t="str">
        <f t="shared" si="1"/>
        <v>39</v>
      </c>
      <c r="D73" s="36" t="str">
        <f t="shared" si="2"/>
        <v>393</v>
      </c>
      <c r="E73" s="37" t="s">
        <v>90</v>
      </c>
      <c r="F73" s="38">
        <v>420000</v>
      </c>
      <c r="G73" s="38">
        <v>0</v>
      </c>
      <c r="H73" s="38">
        <v>420000</v>
      </c>
      <c r="I73" s="38">
        <v>80589.929999999993</v>
      </c>
      <c r="J73" s="11">
        <f t="shared" si="3"/>
        <v>0.19188078571428568</v>
      </c>
      <c r="K73" s="38">
        <v>69578.8</v>
      </c>
      <c r="L73" s="38">
        <v>1799.22</v>
      </c>
      <c r="M73" s="38">
        <v>67779.58</v>
      </c>
      <c r="N73" s="11">
        <f t="shared" si="4"/>
        <v>0.84104279529712966</v>
      </c>
      <c r="O73" s="38">
        <v>12810.35</v>
      </c>
      <c r="P73" s="12">
        <f t="shared" si="5"/>
        <v>-339410.07</v>
      </c>
    </row>
    <row r="74" spans="1:16" s="39" customFormat="1" x14ac:dyDescent="0.2">
      <c r="A74" s="35">
        <v>39610</v>
      </c>
      <c r="B74" s="19" t="str">
        <f t="shared" si="0"/>
        <v>3</v>
      </c>
      <c r="C74" s="19" t="str">
        <f t="shared" si="1"/>
        <v>39</v>
      </c>
      <c r="D74" s="36" t="str">
        <f t="shared" si="2"/>
        <v>396</v>
      </c>
      <c r="E74" s="37" t="s">
        <v>91</v>
      </c>
      <c r="F74" s="38">
        <v>1000000</v>
      </c>
      <c r="G74" s="38">
        <v>0</v>
      </c>
      <c r="H74" s="38">
        <v>1000000</v>
      </c>
      <c r="I74" s="38">
        <v>0</v>
      </c>
      <c r="J74" s="11">
        <f t="shared" si="3"/>
        <v>0</v>
      </c>
      <c r="K74" s="38">
        <v>0</v>
      </c>
      <c r="L74" s="38">
        <v>0</v>
      </c>
      <c r="M74" s="38">
        <v>0</v>
      </c>
      <c r="N74" s="11" t="str">
        <f t="shared" si="4"/>
        <v xml:space="preserve"> </v>
      </c>
      <c r="O74" s="38">
        <v>0</v>
      </c>
      <c r="P74" s="12">
        <f t="shared" ref="P74:P137" si="12">I74-H74</f>
        <v>-1000000</v>
      </c>
    </row>
    <row r="75" spans="1:16" s="39" customFormat="1" x14ac:dyDescent="0.2">
      <c r="A75" s="35">
        <v>39700</v>
      </c>
      <c r="B75" s="19" t="str">
        <f t="shared" si="0"/>
        <v>3</v>
      </c>
      <c r="C75" s="19" t="str">
        <f t="shared" si="1"/>
        <v>39</v>
      </c>
      <c r="D75" s="36" t="str">
        <f t="shared" si="2"/>
        <v>397</v>
      </c>
      <c r="E75" s="37" t="s">
        <v>92</v>
      </c>
      <c r="F75" s="38">
        <v>250000</v>
      </c>
      <c r="G75" s="38">
        <v>0</v>
      </c>
      <c r="H75" s="38">
        <v>250000</v>
      </c>
      <c r="I75" s="38">
        <v>200169.12</v>
      </c>
      <c r="J75" s="11">
        <f t="shared" si="3"/>
        <v>0.80067648000000002</v>
      </c>
      <c r="K75" s="38">
        <v>200169.12</v>
      </c>
      <c r="L75" s="38">
        <v>0</v>
      </c>
      <c r="M75" s="38">
        <v>200169.12</v>
      </c>
      <c r="N75" s="11">
        <f t="shared" si="4"/>
        <v>1</v>
      </c>
      <c r="O75" s="38">
        <v>0</v>
      </c>
      <c r="P75" s="12">
        <f t="shared" si="12"/>
        <v>-49830.880000000005</v>
      </c>
    </row>
    <row r="76" spans="1:16" s="39" customFormat="1" x14ac:dyDescent="0.2">
      <c r="A76" s="35">
        <v>39901</v>
      </c>
      <c r="B76" s="19" t="str">
        <f t="shared" si="0"/>
        <v>3</v>
      </c>
      <c r="C76" s="19" t="str">
        <f t="shared" si="1"/>
        <v>39</v>
      </c>
      <c r="D76" s="36" t="str">
        <f t="shared" si="2"/>
        <v>399</v>
      </c>
      <c r="E76" s="37" t="s">
        <v>93</v>
      </c>
      <c r="F76" s="38">
        <v>10000</v>
      </c>
      <c r="G76" s="38">
        <v>0</v>
      </c>
      <c r="H76" s="38">
        <v>10000</v>
      </c>
      <c r="I76" s="38">
        <v>10566.25</v>
      </c>
      <c r="J76" s="11">
        <f t="shared" si="3"/>
        <v>1.0566249999999999</v>
      </c>
      <c r="K76" s="38">
        <v>10368.6</v>
      </c>
      <c r="L76" s="38">
        <v>362.35</v>
      </c>
      <c r="M76" s="38">
        <v>10006.25</v>
      </c>
      <c r="N76" s="11">
        <f t="shared" si="4"/>
        <v>0.94700106471075363</v>
      </c>
      <c r="O76" s="38">
        <v>560</v>
      </c>
      <c r="P76" s="12">
        <f t="shared" si="12"/>
        <v>566.25</v>
      </c>
    </row>
    <row r="77" spans="1:16" s="39" customFormat="1" x14ac:dyDescent="0.2">
      <c r="A77" s="35">
        <v>39902</v>
      </c>
      <c r="B77" s="19" t="str">
        <f t="shared" si="0"/>
        <v>3</v>
      </c>
      <c r="C77" s="19" t="str">
        <f t="shared" si="1"/>
        <v>39</v>
      </c>
      <c r="D77" s="36" t="str">
        <f t="shared" si="2"/>
        <v>399</v>
      </c>
      <c r="E77" s="37" t="s">
        <v>94</v>
      </c>
      <c r="F77" s="38">
        <v>420000</v>
      </c>
      <c r="G77" s="38">
        <v>0</v>
      </c>
      <c r="H77" s="38">
        <v>420000</v>
      </c>
      <c r="I77" s="38">
        <v>126204.59</v>
      </c>
      <c r="J77" s="11">
        <f t="shared" si="3"/>
        <v>0.30048711904761904</v>
      </c>
      <c r="K77" s="38">
        <v>0</v>
      </c>
      <c r="L77" s="38">
        <v>0</v>
      </c>
      <c r="M77" s="38">
        <v>0</v>
      </c>
      <c r="N77" s="11">
        <f t="shared" si="4"/>
        <v>0</v>
      </c>
      <c r="O77" s="38">
        <v>126204.59</v>
      </c>
      <c r="P77" s="12">
        <f t="shared" si="12"/>
        <v>-293795.41000000003</v>
      </c>
    </row>
    <row r="78" spans="1:16" s="39" customFormat="1" x14ac:dyDescent="0.2">
      <c r="A78" s="35">
        <v>39903</v>
      </c>
      <c r="B78" s="19" t="str">
        <f t="shared" si="0"/>
        <v>3</v>
      </c>
      <c r="C78" s="19" t="str">
        <f t="shared" si="1"/>
        <v>39</v>
      </c>
      <c r="D78" s="36" t="str">
        <f t="shared" si="2"/>
        <v>399</v>
      </c>
      <c r="E78" s="37" t="s">
        <v>95</v>
      </c>
      <c r="F78" s="38">
        <v>200000</v>
      </c>
      <c r="G78" s="38">
        <v>0</v>
      </c>
      <c r="H78" s="38">
        <v>200000</v>
      </c>
      <c r="I78" s="38">
        <v>44695.5</v>
      </c>
      <c r="J78" s="11">
        <f t="shared" ref="J78:J138" si="13">IF(H78=0," ",I78/H78)</f>
        <v>0.2234775</v>
      </c>
      <c r="K78" s="38">
        <v>45005.5</v>
      </c>
      <c r="L78" s="38">
        <v>310</v>
      </c>
      <c r="M78" s="38">
        <v>44695.5</v>
      </c>
      <c r="N78" s="11">
        <f t="shared" ref="N78:N138" si="14">IF(I78=0," ",M78/I78)</f>
        <v>1</v>
      </c>
      <c r="O78" s="38">
        <v>0</v>
      </c>
      <c r="P78" s="12">
        <f t="shared" si="12"/>
        <v>-155304.5</v>
      </c>
    </row>
    <row r="79" spans="1:16" s="39" customFormat="1" x14ac:dyDescent="0.2">
      <c r="A79" s="35">
        <v>39904</v>
      </c>
      <c r="B79" s="19" t="str">
        <f t="shared" ref="B79:B81" si="15">LEFT(A79,1)</f>
        <v>3</v>
      </c>
      <c r="C79" s="19" t="str">
        <f t="shared" ref="C79:C81" si="16">LEFT(A79,2)</f>
        <v>39</v>
      </c>
      <c r="D79" s="36" t="str">
        <f t="shared" ref="D79:D137" si="17">LEFT(A79,3)</f>
        <v>399</v>
      </c>
      <c r="E79" s="37" t="s">
        <v>96</v>
      </c>
      <c r="F79" s="38">
        <v>10000</v>
      </c>
      <c r="G79" s="38">
        <v>0</v>
      </c>
      <c r="H79" s="38">
        <v>10000</v>
      </c>
      <c r="I79" s="38">
        <v>0</v>
      </c>
      <c r="J79" s="11">
        <f t="shared" si="13"/>
        <v>0</v>
      </c>
      <c r="K79" s="38">
        <v>0</v>
      </c>
      <c r="L79" s="38">
        <v>0</v>
      </c>
      <c r="M79" s="38">
        <v>0</v>
      </c>
      <c r="N79" s="11" t="str">
        <f t="shared" si="14"/>
        <v xml:space="preserve"> </v>
      </c>
      <c r="O79" s="38">
        <v>0</v>
      </c>
      <c r="P79" s="12">
        <f t="shared" si="12"/>
        <v>-10000</v>
      </c>
    </row>
    <row r="80" spans="1:16" s="39" customFormat="1" x14ac:dyDescent="0.2">
      <c r="A80" s="35">
        <v>39906</v>
      </c>
      <c r="B80" s="19" t="str">
        <f t="shared" si="15"/>
        <v>3</v>
      </c>
      <c r="C80" s="19" t="str">
        <f t="shared" si="16"/>
        <v>39</v>
      </c>
      <c r="D80" s="36" t="str">
        <f t="shared" si="17"/>
        <v>399</v>
      </c>
      <c r="E80" s="37" t="s">
        <v>97</v>
      </c>
      <c r="F80" s="38">
        <v>0</v>
      </c>
      <c r="G80" s="38">
        <v>0</v>
      </c>
      <c r="H80" s="38">
        <v>0</v>
      </c>
      <c r="I80" s="38">
        <v>767.04</v>
      </c>
      <c r="J80" s="11" t="str">
        <f t="shared" si="13"/>
        <v xml:space="preserve"> </v>
      </c>
      <c r="K80" s="38">
        <v>767.04</v>
      </c>
      <c r="L80" s="38">
        <v>0</v>
      </c>
      <c r="M80" s="38">
        <v>767.04</v>
      </c>
      <c r="N80" s="11">
        <f t="shared" si="14"/>
        <v>1</v>
      </c>
      <c r="O80" s="38">
        <v>0</v>
      </c>
      <c r="P80" s="12">
        <f t="shared" si="12"/>
        <v>767.04</v>
      </c>
    </row>
    <row r="81" spans="1:16" s="39" customFormat="1" x14ac:dyDescent="0.2">
      <c r="A81" s="35">
        <v>39907</v>
      </c>
      <c r="B81" s="19" t="str">
        <f t="shared" si="15"/>
        <v>3</v>
      </c>
      <c r="C81" s="19" t="str">
        <f t="shared" si="16"/>
        <v>39</v>
      </c>
      <c r="D81" s="36" t="str">
        <f t="shared" si="17"/>
        <v>399</v>
      </c>
      <c r="E81" s="37" t="s">
        <v>98</v>
      </c>
      <c r="F81" s="38">
        <v>16000</v>
      </c>
      <c r="G81" s="38">
        <v>0</v>
      </c>
      <c r="H81" s="38">
        <v>16000</v>
      </c>
      <c r="I81" s="38">
        <v>23604.880000000001</v>
      </c>
      <c r="J81" s="11">
        <f t="shared" si="13"/>
        <v>1.4753050000000001</v>
      </c>
      <c r="K81" s="38">
        <v>22659</v>
      </c>
      <c r="L81" s="38">
        <v>0</v>
      </c>
      <c r="M81" s="38">
        <v>22659</v>
      </c>
      <c r="N81" s="11">
        <f t="shared" si="14"/>
        <v>0.95992862492840458</v>
      </c>
      <c r="O81" s="38">
        <v>945.88</v>
      </c>
      <c r="P81" s="12">
        <f t="shared" si="12"/>
        <v>7604.880000000001</v>
      </c>
    </row>
    <row r="82" spans="1:16" s="39" customFormat="1" x14ac:dyDescent="0.2">
      <c r="A82" s="35">
        <v>39908</v>
      </c>
      <c r="B82" s="19" t="str">
        <f t="shared" ref="B82:B91" si="18">LEFT(A82,1)</f>
        <v>3</v>
      </c>
      <c r="C82" s="19" t="str">
        <f t="shared" ref="C82:C91" si="19">LEFT(A82,2)</f>
        <v>39</v>
      </c>
      <c r="D82" s="36" t="str">
        <f t="shared" si="17"/>
        <v>399</v>
      </c>
      <c r="E82" s="37" t="s">
        <v>99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13"/>
        <v xml:space="preserve"> </v>
      </c>
      <c r="K82" s="38">
        <v>0</v>
      </c>
      <c r="L82" s="38">
        <v>0</v>
      </c>
      <c r="M82" s="38">
        <v>0</v>
      </c>
      <c r="N82" s="11" t="str">
        <f t="shared" si="14"/>
        <v xml:space="preserve"> </v>
      </c>
      <c r="O82" s="38">
        <v>0</v>
      </c>
      <c r="P82" s="12">
        <f t="shared" si="12"/>
        <v>0</v>
      </c>
    </row>
    <row r="83" spans="1:16" s="39" customFormat="1" x14ac:dyDescent="0.2">
      <c r="A83" s="35">
        <v>39910</v>
      </c>
      <c r="B83" s="19" t="str">
        <f t="shared" si="18"/>
        <v>3</v>
      </c>
      <c r="C83" s="19" t="str">
        <f t="shared" si="19"/>
        <v>39</v>
      </c>
      <c r="D83" s="36" t="str">
        <f t="shared" si="17"/>
        <v>399</v>
      </c>
      <c r="E83" s="37" t="s">
        <v>100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13"/>
        <v xml:space="preserve"> </v>
      </c>
      <c r="K83" s="38">
        <v>0</v>
      </c>
      <c r="L83" s="38">
        <v>0</v>
      </c>
      <c r="M83" s="38">
        <v>0</v>
      </c>
      <c r="N83" s="11" t="str">
        <f t="shared" si="14"/>
        <v xml:space="preserve"> </v>
      </c>
      <c r="O83" s="38">
        <v>0</v>
      </c>
      <c r="P83" s="12">
        <f t="shared" si="12"/>
        <v>0</v>
      </c>
    </row>
    <row r="84" spans="1:16" s="39" customFormat="1" x14ac:dyDescent="0.2">
      <c r="A84" s="35">
        <v>42010</v>
      </c>
      <c r="B84" s="19" t="str">
        <f t="shared" si="18"/>
        <v>4</v>
      </c>
      <c r="C84" s="19" t="str">
        <f t="shared" si="19"/>
        <v>42</v>
      </c>
      <c r="D84" s="36" t="str">
        <f t="shared" si="17"/>
        <v>420</v>
      </c>
      <c r="E84" s="37" t="s">
        <v>101</v>
      </c>
      <c r="F84" s="38">
        <v>112350390</v>
      </c>
      <c r="G84" s="38">
        <v>0</v>
      </c>
      <c r="H84" s="38">
        <v>112350390</v>
      </c>
      <c r="I84" s="38">
        <v>31355031.289999999</v>
      </c>
      <c r="J84" s="11">
        <f t="shared" si="13"/>
        <v>0.27908253180073517</v>
      </c>
      <c r="K84" s="38">
        <v>31517532.469999999</v>
      </c>
      <c r="L84" s="38">
        <v>243751.77</v>
      </c>
      <c r="M84" s="38">
        <v>31273780.699999999</v>
      </c>
      <c r="N84" s="11">
        <f t="shared" si="14"/>
        <v>0.99740869051449765</v>
      </c>
      <c r="O84" s="38">
        <v>81250.59</v>
      </c>
      <c r="P84" s="12">
        <f t="shared" si="12"/>
        <v>-80995358.710000008</v>
      </c>
    </row>
    <row r="85" spans="1:16" s="39" customFormat="1" x14ac:dyDescent="0.2">
      <c r="A85" s="35">
        <v>42020</v>
      </c>
      <c r="B85" s="19" t="str">
        <f t="shared" si="18"/>
        <v>4</v>
      </c>
      <c r="C85" s="19" t="str">
        <f t="shared" si="19"/>
        <v>42</v>
      </c>
      <c r="D85" s="36" t="str">
        <f t="shared" si="17"/>
        <v>420</v>
      </c>
      <c r="E85" s="37" t="s">
        <v>102</v>
      </c>
      <c r="F85" s="38">
        <v>3607760</v>
      </c>
      <c r="G85" s="38">
        <v>0</v>
      </c>
      <c r="H85" s="38">
        <v>3607760</v>
      </c>
      <c r="I85" s="38">
        <v>0</v>
      </c>
      <c r="J85" s="11">
        <f t="shared" si="13"/>
        <v>0</v>
      </c>
      <c r="K85" s="38">
        <v>0</v>
      </c>
      <c r="L85" s="38">
        <v>0</v>
      </c>
      <c r="M85" s="38">
        <v>0</v>
      </c>
      <c r="N85" s="11" t="str">
        <f t="shared" si="14"/>
        <v xml:space="preserve"> </v>
      </c>
      <c r="O85" s="38">
        <v>0</v>
      </c>
      <c r="P85" s="12">
        <f t="shared" si="12"/>
        <v>-3607760</v>
      </c>
    </row>
    <row r="86" spans="1:16" s="39" customFormat="1" x14ac:dyDescent="0.2">
      <c r="A86" s="35">
        <v>42090</v>
      </c>
      <c r="B86" s="19" t="str">
        <f t="shared" si="18"/>
        <v>4</v>
      </c>
      <c r="C86" s="19" t="str">
        <f t="shared" si="19"/>
        <v>42</v>
      </c>
      <c r="D86" s="36" t="str">
        <f t="shared" si="17"/>
        <v>420</v>
      </c>
      <c r="E86" s="37" t="s">
        <v>103</v>
      </c>
      <c r="F86" s="38">
        <v>1500000</v>
      </c>
      <c r="G86" s="38">
        <v>0</v>
      </c>
      <c r="H86" s="38">
        <v>1500000</v>
      </c>
      <c r="I86" s="38">
        <v>0</v>
      </c>
      <c r="J86" s="11">
        <f t="shared" si="13"/>
        <v>0</v>
      </c>
      <c r="K86" s="38">
        <v>0</v>
      </c>
      <c r="L86" s="38">
        <v>0</v>
      </c>
      <c r="M86" s="38">
        <v>0</v>
      </c>
      <c r="N86" s="11" t="str">
        <f t="shared" si="14"/>
        <v xml:space="preserve"> </v>
      </c>
      <c r="O86" s="38">
        <v>0</v>
      </c>
      <c r="P86" s="12">
        <f t="shared" si="12"/>
        <v>-1500000</v>
      </c>
    </row>
    <row r="87" spans="1:16" s="39" customFormat="1" x14ac:dyDescent="0.2">
      <c r="A87" s="35">
        <v>42091</v>
      </c>
      <c r="B87" s="19" t="str">
        <f t="shared" si="18"/>
        <v>4</v>
      </c>
      <c r="C87" s="19" t="str">
        <f t="shared" si="19"/>
        <v>42</v>
      </c>
      <c r="D87" s="36" t="str">
        <f t="shared" si="17"/>
        <v>420</v>
      </c>
      <c r="E87" s="37" t="s">
        <v>104</v>
      </c>
      <c r="F87" s="38">
        <v>70000</v>
      </c>
      <c r="G87" s="38">
        <v>0</v>
      </c>
      <c r="H87" s="38">
        <v>70000</v>
      </c>
      <c r="I87" s="38">
        <v>0</v>
      </c>
      <c r="J87" s="11">
        <f t="shared" si="13"/>
        <v>0</v>
      </c>
      <c r="K87" s="38">
        <v>0</v>
      </c>
      <c r="L87" s="38">
        <v>0</v>
      </c>
      <c r="M87" s="38">
        <v>0</v>
      </c>
      <c r="N87" s="11" t="str">
        <f t="shared" si="14"/>
        <v xml:space="preserve"> </v>
      </c>
      <c r="O87" s="38">
        <v>0</v>
      </c>
      <c r="P87" s="12">
        <f t="shared" si="12"/>
        <v>-70000</v>
      </c>
    </row>
    <row r="88" spans="1:16" s="39" customFormat="1" x14ac:dyDescent="0.2">
      <c r="A88" s="35">
        <v>42092</v>
      </c>
      <c r="B88" s="19" t="str">
        <f t="shared" si="18"/>
        <v>4</v>
      </c>
      <c r="C88" s="19" t="str">
        <f t="shared" si="19"/>
        <v>42</v>
      </c>
      <c r="D88" s="36" t="str">
        <f t="shared" si="17"/>
        <v>420</v>
      </c>
      <c r="E88" s="37" t="s">
        <v>105</v>
      </c>
      <c r="F88" s="38">
        <v>120000</v>
      </c>
      <c r="G88" s="38">
        <v>0</v>
      </c>
      <c r="H88" s="38">
        <v>120000</v>
      </c>
      <c r="I88" s="38">
        <v>0</v>
      </c>
      <c r="J88" s="11">
        <f t="shared" si="13"/>
        <v>0</v>
      </c>
      <c r="K88" s="38">
        <v>0</v>
      </c>
      <c r="L88" s="38">
        <v>0</v>
      </c>
      <c r="M88" s="38">
        <v>0</v>
      </c>
      <c r="N88" s="11" t="str">
        <f t="shared" si="14"/>
        <v xml:space="preserve"> </v>
      </c>
      <c r="O88" s="38">
        <v>0</v>
      </c>
      <c r="P88" s="12">
        <f t="shared" si="12"/>
        <v>-120000</v>
      </c>
    </row>
    <row r="89" spans="1:16" s="39" customFormat="1" x14ac:dyDescent="0.2">
      <c r="A89" s="35">
        <v>42093</v>
      </c>
      <c r="B89" s="19" t="str">
        <f t="shared" si="18"/>
        <v>4</v>
      </c>
      <c r="C89" s="19" t="str">
        <f t="shared" si="19"/>
        <v>42</v>
      </c>
      <c r="D89" s="36" t="str">
        <f t="shared" si="17"/>
        <v>420</v>
      </c>
      <c r="E89" s="37" t="s">
        <v>106</v>
      </c>
      <c r="F89" s="38">
        <v>40000</v>
      </c>
      <c r="G89" s="38">
        <v>0</v>
      </c>
      <c r="H89" s="38">
        <v>40000</v>
      </c>
      <c r="I89" s="38">
        <v>0</v>
      </c>
      <c r="J89" s="11">
        <f t="shared" si="13"/>
        <v>0</v>
      </c>
      <c r="K89" s="38">
        <v>0</v>
      </c>
      <c r="L89" s="38">
        <v>0</v>
      </c>
      <c r="M89" s="38">
        <v>0</v>
      </c>
      <c r="N89" s="11" t="str">
        <f t="shared" si="14"/>
        <v xml:space="preserve"> </v>
      </c>
      <c r="O89" s="38">
        <v>0</v>
      </c>
      <c r="P89" s="12">
        <f t="shared" si="12"/>
        <v>-40000</v>
      </c>
    </row>
    <row r="90" spans="1:16" s="39" customFormat="1" x14ac:dyDescent="0.2">
      <c r="A90" s="35">
        <v>42097</v>
      </c>
      <c r="B90" s="19" t="str">
        <f t="shared" si="18"/>
        <v>4</v>
      </c>
      <c r="C90" s="19" t="str">
        <f t="shared" si="19"/>
        <v>42</v>
      </c>
      <c r="D90" s="36" t="str">
        <f t="shared" si="17"/>
        <v>420</v>
      </c>
      <c r="E90" s="37" t="s">
        <v>107</v>
      </c>
      <c r="F90" s="38">
        <v>1110513</v>
      </c>
      <c r="G90" s="38">
        <v>0</v>
      </c>
      <c r="H90" s="38">
        <v>1110513</v>
      </c>
      <c r="I90" s="38">
        <v>0</v>
      </c>
      <c r="J90" s="11">
        <f t="shared" si="13"/>
        <v>0</v>
      </c>
      <c r="K90" s="38">
        <v>0</v>
      </c>
      <c r="L90" s="38">
        <v>0</v>
      </c>
      <c r="M90" s="38">
        <v>0</v>
      </c>
      <c r="N90" s="11" t="str">
        <f t="shared" si="14"/>
        <v xml:space="preserve"> </v>
      </c>
      <c r="O90" s="38">
        <v>0</v>
      </c>
      <c r="P90" s="12">
        <f t="shared" si="12"/>
        <v>-1110513</v>
      </c>
    </row>
    <row r="91" spans="1:16" s="39" customFormat="1" x14ac:dyDescent="0.2">
      <c r="A91" s="35">
        <v>45001</v>
      </c>
      <c r="B91" s="19" t="str">
        <f t="shared" si="18"/>
        <v>4</v>
      </c>
      <c r="C91" s="19" t="str">
        <f t="shared" si="19"/>
        <v>45</v>
      </c>
      <c r="D91" s="36" t="str">
        <f t="shared" si="17"/>
        <v>450</v>
      </c>
      <c r="E91" s="37" t="s">
        <v>108</v>
      </c>
      <c r="F91" s="38">
        <v>350000</v>
      </c>
      <c r="G91" s="38">
        <v>0</v>
      </c>
      <c r="H91" s="38">
        <v>350000</v>
      </c>
      <c r="I91" s="38">
        <v>-32610.9</v>
      </c>
      <c r="J91" s="11">
        <f t="shared" si="13"/>
        <v>-9.3174000000000007E-2</v>
      </c>
      <c r="K91" s="38">
        <v>0</v>
      </c>
      <c r="L91" s="38">
        <v>32610.9</v>
      </c>
      <c r="M91" s="38">
        <v>-32610.9</v>
      </c>
      <c r="N91" s="11">
        <f t="shared" si="14"/>
        <v>1</v>
      </c>
      <c r="O91" s="38">
        <v>0</v>
      </c>
      <c r="P91" s="12">
        <f t="shared" si="12"/>
        <v>-382610.9</v>
      </c>
    </row>
    <row r="92" spans="1:16" s="39" customFormat="1" x14ac:dyDescent="0.2">
      <c r="A92" s="35">
        <v>45002</v>
      </c>
      <c r="B92" s="19" t="str">
        <f t="shared" ref="B92" si="20">LEFT(A92,1)</f>
        <v>4</v>
      </c>
      <c r="C92" s="19" t="str">
        <f t="shared" ref="C92" si="21">LEFT(A92,2)</f>
        <v>45</v>
      </c>
      <c r="D92" s="36" t="str">
        <f t="shared" si="17"/>
        <v>450</v>
      </c>
      <c r="E92" s="37" t="s">
        <v>109</v>
      </c>
      <c r="F92" s="38">
        <v>10559770</v>
      </c>
      <c r="G92" s="38">
        <v>0</v>
      </c>
      <c r="H92" s="38">
        <v>10559770</v>
      </c>
      <c r="I92" s="38">
        <v>0</v>
      </c>
      <c r="J92" s="11">
        <f t="shared" si="13"/>
        <v>0</v>
      </c>
      <c r="K92" s="38">
        <v>0</v>
      </c>
      <c r="L92" s="38">
        <v>0</v>
      </c>
      <c r="M92" s="38">
        <v>0</v>
      </c>
      <c r="N92" s="11" t="str">
        <f t="shared" si="14"/>
        <v xml:space="preserve"> </v>
      </c>
      <c r="O92" s="38">
        <v>0</v>
      </c>
      <c r="P92" s="12">
        <f t="shared" si="12"/>
        <v>-10559770</v>
      </c>
    </row>
    <row r="93" spans="1:16" s="39" customFormat="1" x14ac:dyDescent="0.2">
      <c r="A93" s="35">
        <v>45004</v>
      </c>
      <c r="B93" s="19" t="str">
        <f t="shared" ref="B93:B138" si="22">LEFT(A93,1)</f>
        <v>4</v>
      </c>
      <c r="C93" s="19" t="str">
        <f t="shared" ref="C93:C138" si="23">LEFT(A93,2)</f>
        <v>45</v>
      </c>
      <c r="D93" s="36" t="str">
        <f t="shared" si="17"/>
        <v>450</v>
      </c>
      <c r="E93" s="37" t="s">
        <v>110</v>
      </c>
      <c r="F93" s="38">
        <v>3308000</v>
      </c>
      <c r="G93" s="38">
        <v>0</v>
      </c>
      <c r="H93" s="38">
        <v>3308000</v>
      </c>
      <c r="I93" s="38">
        <v>0</v>
      </c>
      <c r="J93" s="11">
        <f t="shared" si="13"/>
        <v>0</v>
      </c>
      <c r="K93" s="38">
        <v>0</v>
      </c>
      <c r="L93" s="38">
        <v>0</v>
      </c>
      <c r="M93" s="38">
        <v>0</v>
      </c>
      <c r="N93" s="11" t="str">
        <f t="shared" si="14"/>
        <v xml:space="preserve"> </v>
      </c>
      <c r="O93" s="38">
        <v>0</v>
      </c>
      <c r="P93" s="12">
        <f t="shared" si="12"/>
        <v>-3308000</v>
      </c>
    </row>
    <row r="94" spans="1:16" s="39" customFormat="1" x14ac:dyDescent="0.2">
      <c r="A94" s="35">
        <v>45005</v>
      </c>
      <c r="B94" s="19" t="str">
        <f t="shared" si="22"/>
        <v>4</v>
      </c>
      <c r="C94" s="19" t="str">
        <f t="shared" si="23"/>
        <v>45</v>
      </c>
      <c r="D94" s="36" t="str">
        <f t="shared" si="17"/>
        <v>450</v>
      </c>
      <c r="E94" s="37" t="s">
        <v>111</v>
      </c>
      <c r="F94" s="38">
        <v>863000</v>
      </c>
      <c r="G94" s="38">
        <v>0</v>
      </c>
      <c r="H94" s="38">
        <v>863000</v>
      </c>
      <c r="I94" s="38">
        <v>0</v>
      </c>
      <c r="J94" s="11">
        <f t="shared" si="13"/>
        <v>0</v>
      </c>
      <c r="K94" s="38">
        <v>0</v>
      </c>
      <c r="L94" s="38">
        <v>0</v>
      </c>
      <c r="M94" s="38">
        <v>0</v>
      </c>
      <c r="N94" s="11" t="str">
        <f t="shared" si="14"/>
        <v xml:space="preserve"> </v>
      </c>
      <c r="O94" s="38">
        <v>0</v>
      </c>
      <c r="P94" s="12">
        <f t="shared" si="12"/>
        <v>-863000</v>
      </c>
    </row>
    <row r="95" spans="1:16" s="39" customFormat="1" x14ac:dyDescent="0.2">
      <c r="A95" s="35">
        <v>45007</v>
      </c>
      <c r="B95" s="19" t="str">
        <f t="shared" si="22"/>
        <v>4</v>
      </c>
      <c r="C95" s="19" t="str">
        <f t="shared" si="23"/>
        <v>45</v>
      </c>
      <c r="D95" s="36" t="str">
        <f t="shared" si="17"/>
        <v>450</v>
      </c>
      <c r="E95" s="37" t="s">
        <v>112</v>
      </c>
      <c r="F95" s="38">
        <v>464500</v>
      </c>
      <c r="G95" s="38">
        <v>0</v>
      </c>
      <c r="H95" s="38">
        <v>464500</v>
      </c>
      <c r="I95" s="38">
        <v>-32032.720000000001</v>
      </c>
      <c r="J95" s="11">
        <f t="shared" si="13"/>
        <v>-6.8961722282023685E-2</v>
      </c>
      <c r="K95" s="38">
        <v>0</v>
      </c>
      <c r="L95" s="38">
        <v>32032.720000000001</v>
      </c>
      <c r="M95" s="38">
        <v>-32032.720000000001</v>
      </c>
      <c r="N95" s="11">
        <f t="shared" si="14"/>
        <v>1</v>
      </c>
      <c r="O95" s="38">
        <v>0</v>
      </c>
      <c r="P95" s="12">
        <f t="shared" si="12"/>
        <v>-496532.72</v>
      </c>
    </row>
    <row r="96" spans="1:16" s="39" customFormat="1" x14ac:dyDescent="0.2">
      <c r="A96" s="35">
        <v>45008</v>
      </c>
      <c r="B96" s="19" t="str">
        <f t="shared" si="22"/>
        <v>4</v>
      </c>
      <c r="C96" s="19" t="str">
        <f t="shared" si="23"/>
        <v>45</v>
      </c>
      <c r="D96" s="36" t="str">
        <f t="shared" si="17"/>
        <v>450</v>
      </c>
      <c r="E96" s="37" t="s">
        <v>113</v>
      </c>
      <c r="F96" s="38">
        <v>1374</v>
      </c>
      <c r="G96" s="38">
        <v>0</v>
      </c>
      <c r="H96" s="38">
        <v>1374</v>
      </c>
      <c r="I96" s="38">
        <v>0</v>
      </c>
      <c r="J96" s="11">
        <f t="shared" si="13"/>
        <v>0</v>
      </c>
      <c r="K96" s="38">
        <v>0</v>
      </c>
      <c r="L96" s="38">
        <v>0</v>
      </c>
      <c r="M96" s="38">
        <v>0</v>
      </c>
      <c r="N96" s="11" t="str">
        <f t="shared" si="14"/>
        <v xml:space="preserve"> </v>
      </c>
      <c r="O96" s="38">
        <v>0</v>
      </c>
      <c r="P96" s="12">
        <f t="shared" si="12"/>
        <v>-1374</v>
      </c>
    </row>
    <row r="97" spans="1:16" s="39" customFormat="1" x14ac:dyDescent="0.2">
      <c r="A97" s="35">
        <v>45009</v>
      </c>
      <c r="B97" s="19" t="str">
        <f t="shared" ref="B97:B104" si="24">LEFT(A97,1)</f>
        <v>4</v>
      </c>
      <c r="C97" s="19" t="str">
        <f t="shared" ref="C97:C104" si="25">LEFT(A97,2)</f>
        <v>45</v>
      </c>
      <c r="D97" s="36" t="str">
        <f t="shared" si="17"/>
        <v>450</v>
      </c>
      <c r="E97" s="37" t="s">
        <v>114</v>
      </c>
      <c r="F97" s="38">
        <v>19500</v>
      </c>
      <c r="G97" s="38">
        <v>0</v>
      </c>
      <c r="H97" s="38">
        <v>19500</v>
      </c>
      <c r="I97" s="38">
        <v>0</v>
      </c>
      <c r="J97" s="11">
        <f t="shared" si="13"/>
        <v>0</v>
      </c>
      <c r="K97" s="38">
        <v>0</v>
      </c>
      <c r="L97" s="38">
        <v>0</v>
      </c>
      <c r="M97" s="38">
        <v>0</v>
      </c>
      <c r="N97" s="11" t="str">
        <f t="shared" si="14"/>
        <v xml:space="preserve"> </v>
      </c>
      <c r="O97" s="38">
        <v>0</v>
      </c>
      <c r="P97" s="12">
        <f t="shared" si="12"/>
        <v>-19500</v>
      </c>
    </row>
    <row r="98" spans="1:16" s="39" customFormat="1" x14ac:dyDescent="0.2">
      <c r="A98" s="35">
        <v>45010</v>
      </c>
      <c r="B98" s="19" t="str">
        <f t="shared" si="24"/>
        <v>4</v>
      </c>
      <c r="C98" s="19" t="str">
        <f t="shared" si="25"/>
        <v>45</v>
      </c>
      <c r="D98" s="36" t="str">
        <f t="shared" si="17"/>
        <v>450</v>
      </c>
      <c r="E98" s="37" t="s">
        <v>115</v>
      </c>
      <c r="F98" s="38">
        <v>88000</v>
      </c>
      <c r="G98" s="38">
        <v>0</v>
      </c>
      <c r="H98" s="38">
        <v>88000</v>
      </c>
      <c r="I98" s="38">
        <v>0</v>
      </c>
      <c r="J98" s="11">
        <f t="shared" si="13"/>
        <v>0</v>
      </c>
      <c r="K98" s="38">
        <v>0</v>
      </c>
      <c r="L98" s="38">
        <v>0</v>
      </c>
      <c r="M98" s="38">
        <v>0</v>
      </c>
      <c r="N98" s="11" t="str">
        <f t="shared" si="14"/>
        <v xml:space="preserve"> </v>
      </c>
      <c r="O98" s="38">
        <v>0</v>
      </c>
      <c r="P98" s="12">
        <f t="shared" si="12"/>
        <v>-88000</v>
      </c>
    </row>
    <row r="99" spans="1:16" s="39" customFormat="1" x14ac:dyDescent="0.2">
      <c r="A99" s="35">
        <v>45011</v>
      </c>
      <c r="B99" s="19" t="str">
        <f t="shared" si="24"/>
        <v>4</v>
      </c>
      <c r="C99" s="19" t="str">
        <f t="shared" si="25"/>
        <v>45</v>
      </c>
      <c r="D99" s="36" t="str">
        <f t="shared" si="17"/>
        <v>450</v>
      </c>
      <c r="E99" s="37" t="s">
        <v>116</v>
      </c>
      <c r="F99" s="38">
        <v>810233</v>
      </c>
      <c r="G99" s="38">
        <v>0</v>
      </c>
      <c r="H99" s="38">
        <v>810233</v>
      </c>
      <c r="I99" s="38">
        <v>0</v>
      </c>
      <c r="J99" s="11">
        <f t="shared" si="13"/>
        <v>0</v>
      </c>
      <c r="K99" s="38">
        <v>0</v>
      </c>
      <c r="L99" s="38">
        <v>0</v>
      </c>
      <c r="M99" s="38">
        <v>0</v>
      </c>
      <c r="N99" s="11" t="str">
        <f t="shared" si="14"/>
        <v xml:space="preserve"> </v>
      </c>
      <c r="O99" s="38">
        <v>0</v>
      </c>
      <c r="P99" s="12">
        <f t="shared" si="12"/>
        <v>-810233</v>
      </c>
    </row>
    <row r="100" spans="1:16" s="39" customFormat="1" x14ac:dyDescent="0.2">
      <c r="A100" s="35">
        <v>45016</v>
      </c>
      <c r="B100" s="19" t="str">
        <f t="shared" si="24"/>
        <v>4</v>
      </c>
      <c r="C100" s="19" t="str">
        <f t="shared" si="25"/>
        <v>45</v>
      </c>
      <c r="D100" s="36" t="str">
        <f t="shared" si="17"/>
        <v>450</v>
      </c>
      <c r="E100" s="37" t="s">
        <v>117</v>
      </c>
      <c r="F100" s="38">
        <v>210000</v>
      </c>
      <c r="G100" s="38">
        <v>0</v>
      </c>
      <c r="H100" s="38">
        <v>210000</v>
      </c>
      <c r="I100" s="38">
        <v>0</v>
      </c>
      <c r="J100" s="11">
        <f t="shared" si="13"/>
        <v>0</v>
      </c>
      <c r="K100" s="38">
        <v>0</v>
      </c>
      <c r="L100" s="38">
        <v>0</v>
      </c>
      <c r="M100" s="38">
        <v>0</v>
      </c>
      <c r="N100" s="11" t="str">
        <f t="shared" si="14"/>
        <v xml:space="preserve"> </v>
      </c>
      <c r="O100" s="38">
        <v>0</v>
      </c>
      <c r="P100" s="12">
        <f t="shared" si="12"/>
        <v>-210000</v>
      </c>
    </row>
    <row r="101" spans="1:16" s="39" customFormat="1" x14ac:dyDescent="0.2">
      <c r="A101" s="35">
        <v>45017</v>
      </c>
      <c r="B101" s="19" t="str">
        <f t="shared" si="24"/>
        <v>4</v>
      </c>
      <c r="C101" s="19" t="str">
        <f t="shared" si="25"/>
        <v>45</v>
      </c>
      <c r="D101" s="36" t="str">
        <f t="shared" si="17"/>
        <v>450</v>
      </c>
      <c r="E101" s="37" t="s">
        <v>118</v>
      </c>
      <c r="F101" s="38">
        <v>389263</v>
      </c>
      <c r="G101" s="38">
        <v>0</v>
      </c>
      <c r="H101" s="38">
        <v>389263</v>
      </c>
      <c r="I101" s="38">
        <v>0</v>
      </c>
      <c r="J101" s="11">
        <f t="shared" si="13"/>
        <v>0</v>
      </c>
      <c r="K101" s="38">
        <v>0</v>
      </c>
      <c r="L101" s="38">
        <v>0</v>
      </c>
      <c r="M101" s="38">
        <v>0</v>
      </c>
      <c r="N101" s="11" t="str">
        <f t="shared" si="14"/>
        <v xml:space="preserve"> </v>
      </c>
      <c r="O101" s="38">
        <v>0</v>
      </c>
      <c r="P101" s="12">
        <f t="shared" si="12"/>
        <v>-389263</v>
      </c>
    </row>
    <row r="102" spans="1:16" s="39" customFormat="1" x14ac:dyDescent="0.2">
      <c r="A102" s="35">
        <v>45018</v>
      </c>
      <c r="B102" s="19" t="str">
        <f t="shared" si="24"/>
        <v>4</v>
      </c>
      <c r="C102" s="19" t="str">
        <f t="shared" si="25"/>
        <v>45</v>
      </c>
      <c r="D102" s="36" t="str">
        <f t="shared" si="17"/>
        <v>450</v>
      </c>
      <c r="E102" s="37" t="s">
        <v>119</v>
      </c>
      <c r="F102" s="38">
        <v>10500</v>
      </c>
      <c r="G102" s="38">
        <v>0</v>
      </c>
      <c r="H102" s="38">
        <v>10500</v>
      </c>
      <c r="I102" s="38">
        <v>0</v>
      </c>
      <c r="J102" s="11">
        <f t="shared" si="13"/>
        <v>0</v>
      </c>
      <c r="K102" s="38">
        <v>0</v>
      </c>
      <c r="L102" s="38">
        <v>0</v>
      </c>
      <c r="M102" s="38">
        <v>0</v>
      </c>
      <c r="N102" s="11" t="str">
        <f t="shared" si="14"/>
        <v xml:space="preserve"> </v>
      </c>
      <c r="O102" s="38">
        <v>0</v>
      </c>
      <c r="P102" s="12">
        <f t="shared" si="12"/>
        <v>-10500</v>
      </c>
    </row>
    <row r="103" spans="1:16" s="39" customFormat="1" x14ac:dyDescent="0.2">
      <c r="A103" s="35">
        <v>45060</v>
      </c>
      <c r="B103" s="19" t="str">
        <f t="shared" si="24"/>
        <v>4</v>
      </c>
      <c r="C103" s="19" t="str">
        <f t="shared" si="25"/>
        <v>45</v>
      </c>
      <c r="D103" s="36" t="str">
        <f t="shared" si="17"/>
        <v>450</v>
      </c>
      <c r="E103" s="37" t="s">
        <v>120</v>
      </c>
      <c r="F103" s="38">
        <v>79351</v>
      </c>
      <c r="G103" s="38">
        <v>0</v>
      </c>
      <c r="H103" s="38">
        <v>79351</v>
      </c>
      <c r="I103" s="38">
        <v>0</v>
      </c>
      <c r="J103" s="11">
        <f t="shared" si="13"/>
        <v>0</v>
      </c>
      <c r="K103" s="38">
        <v>0</v>
      </c>
      <c r="L103" s="38">
        <v>0</v>
      </c>
      <c r="M103" s="38">
        <v>0</v>
      </c>
      <c r="N103" s="11" t="str">
        <f t="shared" si="14"/>
        <v xml:space="preserve"> </v>
      </c>
      <c r="O103" s="38">
        <v>0</v>
      </c>
      <c r="P103" s="12">
        <f t="shared" si="12"/>
        <v>-79351</v>
      </c>
    </row>
    <row r="104" spans="1:16" s="39" customFormat="1" x14ac:dyDescent="0.2">
      <c r="A104" s="35">
        <v>45081</v>
      </c>
      <c r="B104" s="19" t="str">
        <f t="shared" si="24"/>
        <v>4</v>
      </c>
      <c r="C104" s="19" t="str">
        <f t="shared" si="25"/>
        <v>45</v>
      </c>
      <c r="D104" s="36" t="str">
        <f t="shared" si="17"/>
        <v>450</v>
      </c>
      <c r="E104" s="37" t="s">
        <v>121</v>
      </c>
      <c r="F104" s="38">
        <v>220000</v>
      </c>
      <c r="G104" s="38">
        <v>0</v>
      </c>
      <c r="H104" s="38">
        <v>220000</v>
      </c>
      <c r="I104" s="38">
        <v>0</v>
      </c>
      <c r="J104" s="11">
        <f t="shared" si="13"/>
        <v>0</v>
      </c>
      <c r="K104" s="38">
        <v>0</v>
      </c>
      <c r="L104" s="38">
        <v>0</v>
      </c>
      <c r="M104" s="38">
        <v>0</v>
      </c>
      <c r="N104" s="11" t="str">
        <f t="shared" si="14"/>
        <v xml:space="preserve"> </v>
      </c>
      <c r="O104" s="38">
        <v>0</v>
      </c>
      <c r="P104" s="12">
        <f t="shared" si="12"/>
        <v>-220000</v>
      </c>
    </row>
    <row r="105" spans="1:16" s="39" customFormat="1" x14ac:dyDescent="0.2">
      <c r="A105" s="35">
        <v>45082</v>
      </c>
      <c r="B105" s="19" t="str">
        <f t="shared" si="22"/>
        <v>4</v>
      </c>
      <c r="C105" s="19" t="str">
        <f t="shared" si="23"/>
        <v>45</v>
      </c>
      <c r="D105" s="36" t="str">
        <f t="shared" si="17"/>
        <v>450</v>
      </c>
      <c r="E105" s="37" t="s">
        <v>122</v>
      </c>
      <c r="F105" s="38">
        <v>1744820</v>
      </c>
      <c r="G105" s="38">
        <v>0</v>
      </c>
      <c r="H105" s="38">
        <v>1744820</v>
      </c>
      <c r="I105" s="38">
        <v>0</v>
      </c>
      <c r="J105" s="11">
        <f t="shared" si="13"/>
        <v>0</v>
      </c>
      <c r="K105" s="38">
        <v>0</v>
      </c>
      <c r="L105" s="38">
        <v>0</v>
      </c>
      <c r="M105" s="38">
        <v>0</v>
      </c>
      <c r="N105" s="11" t="str">
        <f t="shared" si="14"/>
        <v xml:space="preserve"> </v>
      </c>
      <c r="O105" s="38">
        <v>0</v>
      </c>
      <c r="P105" s="12">
        <f t="shared" si="12"/>
        <v>-1744820</v>
      </c>
    </row>
    <row r="106" spans="1:16" s="39" customFormat="1" x14ac:dyDescent="0.2">
      <c r="A106" s="35">
        <v>45084</v>
      </c>
      <c r="B106" s="19" t="str">
        <f t="shared" si="22"/>
        <v>4</v>
      </c>
      <c r="C106" s="19" t="str">
        <f t="shared" si="23"/>
        <v>45</v>
      </c>
      <c r="D106" s="36" t="str">
        <f t="shared" si="17"/>
        <v>450</v>
      </c>
      <c r="E106" s="37" t="s">
        <v>123</v>
      </c>
      <c r="F106" s="38">
        <v>570000</v>
      </c>
      <c r="G106" s="38">
        <v>0</v>
      </c>
      <c r="H106" s="38">
        <v>570000</v>
      </c>
      <c r="I106" s="38">
        <v>0</v>
      </c>
      <c r="J106" s="11">
        <f t="shared" si="13"/>
        <v>0</v>
      </c>
      <c r="K106" s="38">
        <v>0</v>
      </c>
      <c r="L106" s="38">
        <v>0</v>
      </c>
      <c r="M106" s="38">
        <v>0</v>
      </c>
      <c r="N106" s="11" t="str">
        <f t="shared" si="14"/>
        <v xml:space="preserve"> </v>
      </c>
      <c r="O106" s="38">
        <v>0</v>
      </c>
      <c r="P106" s="12">
        <f t="shared" si="12"/>
        <v>-570000</v>
      </c>
    </row>
    <row r="107" spans="1:16" s="39" customFormat="1" x14ac:dyDescent="0.2">
      <c r="A107" s="35">
        <v>45088</v>
      </c>
      <c r="B107" s="19" t="str">
        <f t="shared" si="22"/>
        <v>4</v>
      </c>
      <c r="C107" s="19" t="str">
        <f t="shared" si="23"/>
        <v>45</v>
      </c>
      <c r="D107" s="36" t="str">
        <f t="shared" si="17"/>
        <v>450</v>
      </c>
      <c r="E107" s="37" t="s">
        <v>124</v>
      </c>
      <c r="F107" s="38">
        <v>2541071</v>
      </c>
      <c r="G107" s="38">
        <v>0</v>
      </c>
      <c r="H107" s="38">
        <v>2541071</v>
      </c>
      <c r="I107" s="38">
        <v>0</v>
      </c>
      <c r="J107" s="11">
        <f t="shared" si="13"/>
        <v>0</v>
      </c>
      <c r="K107" s="38">
        <v>0</v>
      </c>
      <c r="L107" s="38">
        <v>0</v>
      </c>
      <c r="M107" s="38">
        <v>0</v>
      </c>
      <c r="N107" s="11" t="str">
        <f t="shared" si="14"/>
        <v xml:space="preserve"> </v>
      </c>
      <c r="O107" s="38">
        <v>0</v>
      </c>
      <c r="P107" s="12">
        <f t="shared" si="12"/>
        <v>-2541071</v>
      </c>
    </row>
    <row r="108" spans="1:16" s="39" customFormat="1" x14ac:dyDescent="0.2">
      <c r="A108" s="35">
        <v>45089</v>
      </c>
      <c r="B108" s="19" t="str">
        <f t="shared" si="22"/>
        <v>4</v>
      </c>
      <c r="C108" s="19" t="str">
        <f t="shared" si="23"/>
        <v>45</v>
      </c>
      <c r="D108" s="36" t="str">
        <f t="shared" si="17"/>
        <v>450</v>
      </c>
      <c r="E108" s="37" t="s">
        <v>125</v>
      </c>
      <c r="F108" s="38">
        <v>0</v>
      </c>
      <c r="G108" s="38">
        <v>0</v>
      </c>
      <c r="H108" s="38">
        <v>0</v>
      </c>
      <c r="I108" s="38">
        <v>14000</v>
      </c>
      <c r="J108" s="11" t="str">
        <f t="shared" si="13"/>
        <v xml:space="preserve"> </v>
      </c>
      <c r="K108" s="38">
        <v>14000</v>
      </c>
      <c r="L108" s="38">
        <v>0</v>
      </c>
      <c r="M108" s="38">
        <v>14000</v>
      </c>
      <c r="N108" s="11">
        <f t="shared" si="14"/>
        <v>1</v>
      </c>
      <c r="O108" s="38">
        <v>0</v>
      </c>
      <c r="P108" s="12">
        <f t="shared" si="12"/>
        <v>14000</v>
      </c>
    </row>
    <row r="109" spans="1:16" s="39" customFormat="1" x14ac:dyDescent="0.2">
      <c r="A109" s="35">
        <v>45091</v>
      </c>
      <c r="B109" s="19" t="str">
        <f t="shared" si="22"/>
        <v>4</v>
      </c>
      <c r="C109" s="19" t="str">
        <f t="shared" si="23"/>
        <v>45</v>
      </c>
      <c r="D109" s="36" t="str">
        <f t="shared" si="17"/>
        <v>450</v>
      </c>
      <c r="E109" s="37" t="s">
        <v>126</v>
      </c>
      <c r="F109" s="38">
        <v>86278</v>
      </c>
      <c r="G109" s="38">
        <v>0</v>
      </c>
      <c r="H109" s="38">
        <v>86278</v>
      </c>
      <c r="I109" s="38">
        <v>0</v>
      </c>
      <c r="J109" s="11">
        <f t="shared" si="13"/>
        <v>0</v>
      </c>
      <c r="K109" s="38">
        <v>0</v>
      </c>
      <c r="L109" s="38">
        <v>0</v>
      </c>
      <c r="M109" s="38">
        <v>0</v>
      </c>
      <c r="N109" s="11" t="str">
        <f t="shared" si="14"/>
        <v xml:space="preserve"> </v>
      </c>
      <c r="O109" s="38">
        <v>0</v>
      </c>
      <c r="P109" s="12">
        <f t="shared" si="12"/>
        <v>-86278</v>
      </c>
    </row>
    <row r="110" spans="1:16" s="39" customFormat="1" x14ac:dyDescent="0.2">
      <c r="A110" s="35">
        <v>45162</v>
      </c>
      <c r="B110" s="19" t="str">
        <f t="shared" si="22"/>
        <v>4</v>
      </c>
      <c r="C110" s="19" t="str">
        <f t="shared" si="23"/>
        <v>45</v>
      </c>
      <c r="D110" s="36" t="str">
        <f t="shared" si="17"/>
        <v>451</v>
      </c>
      <c r="E110" s="37" t="s">
        <v>127</v>
      </c>
      <c r="F110" s="38">
        <v>0</v>
      </c>
      <c r="G110" s="38">
        <v>252666.92</v>
      </c>
      <c r="H110" s="38">
        <v>252666.92</v>
      </c>
      <c r="I110" s="38">
        <v>160019.04</v>
      </c>
      <c r="J110" s="11">
        <f t="shared" si="13"/>
        <v>0.63332010379514658</v>
      </c>
      <c r="K110" s="38">
        <v>160019.04</v>
      </c>
      <c r="L110" s="38">
        <v>0</v>
      </c>
      <c r="M110" s="38">
        <v>160019.04</v>
      </c>
      <c r="N110" s="11">
        <f t="shared" si="14"/>
        <v>1</v>
      </c>
      <c r="O110" s="38">
        <v>0</v>
      </c>
      <c r="P110" s="12">
        <f t="shared" si="12"/>
        <v>-92647.88</v>
      </c>
    </row>
    <row r="111" spans="1:16" s="39" customFormat="1" x14ac:dyDescent="0.2">
      <c r="A111" s="35">
        <v>45163</v>
      </c>
      <c r="B111" s="19" t="str">
        <f t="shared" si="22"/>
        <v>4</v>
      </c>
      <c r="C111" s="19" t="str">
        <f t="shared" si="23"/>
        <v>45</v>
      </c>
      <c r="D111" s="36" t="str">
        <f t="shared" si="17"/>
        <v>451</v>
      </c>
      <c r="E111" s="37" t="s">
        <v>128</v>
      </c>
      <c r="F111" s="38">
        <v>126616</v>
      </c>
      <c r="G111" s="38">
        <v>0</v>
      </c>
      <c r="H111" s="38">
        <v>126616</v>
      </c>
      <c r="I111" s="38">
        <v>126616</v>
      </c>
      <c r="J111" s="11">
        <f t="shared" si="13"/>
        <v>1</v>
      </c>
      <c r="K111" s="38">
        <v>126616</v>
      </c>
      <c r="L111" s="38">
        <v>0</v>
      </c>
      <c r="M111" s="38">
        <v>126616</v>
      </c>
      <c r="N111" s="11">
        <f t="shared" si="14"/>
        <v>1</v>
      </c>
      <c r="O111" s="38">
        <v>0</v>
      </c>
      <c r="P111" s="12">
        <f t="shared" si="12"/>
        <v>0</v>
      </c>
    </row>
    <row r="112" spans="1:16" s="39" customFormat="1" x14ac:dyDescent="0.2">
      <c r="A112" s="35">
        <v>45164</v>
      </c>
      <c r="B112" s="19" t="str">
        <f t="shared" si="22"/>
        <v>4</v>
      </c>
      <c r="C112" s="19" t="str">
        <f t="shared" si="23"/>
        <v>45</v>
      </c>
      <c r="D112" s="36" t="str">
        <f t="shared" si="17"/>
        <v>451</v>
      </c>
      <c r="E112" s="37" t="s">
        <v>129</v>
      </c>
      <c r="F112" s="38">
        <v>56525</v>
      </c>
      <c r="G112" s="38">
        <v>0</v>
      </c>
      <c r="H112" s="38">
        <v>56525</v>
      </c>
      <c r="I112" s="38">
        <v>56525</v>
      </c>
      <c r="J112" s="11">
        <f t="shared" si="13"/>
        <v>1</v>
      </c>
      <c r="K112" s="38">
        <v>56525</v>
      </c>
      <c r="L112" s="38">
        <v>0</v>
      </c>
      <c r="M112" s="38">
        <v>56525</v>
      </c>
      <c r="N112" s="11">
        <f t="shared" si="14"/>
        <v>1</v>
      </c>
      <c r="O112" s="38">
        <v>0</v>
      </c>
      <c r="P112" s="12">
        <f t="shared" si="12"/>
        <v>0</v>
      </c>
    </row>
    <row r="113" spans="1:16" s="39" customFormat="1" x14ac:dyDescent="0.2">
      <c r="A113" s="35">
        <v>45167</v>
      </c>
      <c r="B113" s="19" t="str">
        <f t="shared" si="22"/>
        <v>4</v>
      </c>
      <c r="C113" s="19" t="str">
        <f t="shared" si="23"/>
        <v>45</v>
      </c>
      <c r="D113" s="36" t="str">
        <f t="shared" si="17"/>
        <v>451</v>
      </c>
      <c r="E113" s="37" t="s">
        <v>130</v>
      </c>
      <c r="F113" s="38">
        <v>0</v>
      </c>
      <c r="G113" s="38">
        <v>171869.04</v>
      </c>
      <c r="H113" s="38">
        <v>171869.04</v>
      </c>
      <c r="I113" s="38">
        <v>160109.19</v>
      </c>
      <c r="J113" s="11">
        <f t="shared" si="13"/>
        <v>0.93157668187359399</v>
      </c>
      <c r="K113" s="38">
        <v>160109.19</v>
      </c>
      <c r="L113" s="38">
        <v>0</v>
      </c>
      <c r="M113" s="38">
        <v>160109.19</v>
      </c>
      <c r="N113" s="11">
        <f t="shared" si="14"/>
        <v>1</v>
      </c>
      <c r="O113" s="38">
        <v>0</v>
      </c>
      <c r="P113" s="12">
        <f t="shared" si="12"/>
        <v>-11759.850000000006</v>
      </c>
    </row>
    <row r="114" spans="1:16" s="39" customFormat="1" x14ac:dyDescent="0.2">
      <c r="A114" s="35">
        <v>45168</v>
      </c>
      <c r="B114" s="19" t="str">
        <f t="shared" si="22"/>
        <v>4</v>
      </c>
      <c r="C114" s="19" t="str">
        <f t="shared" si="23"/>
        <v>45</v>
      </c>
      <c r="D114" s="36" t="str">
        <f t="shared" si="17"/>
        <v>451</v>
      </c>
      <c r="E114" s="37" t="s">
        <v>131</v>
      </c>
      <c r="F114" s="38">
        <v>0</v>
      </c>
      <c r="G114" s="38">
        <v>0</v>
      </c>
      <c r="H114" s="38">
        <v>0</v>
      </c>
      <c r="I114" s="38">
        <v>0</v>
      </c>
      <c r="J114" s="11" t="str">
        <f t="shared" si="13"/>
        <v xml:space="preserve"> </v>
      </c>
      <c r="K114" s="38">
        <v>0</v>
      </c>
      <c r="L114" s="38">
        <v>0</v>
      </c>
      <c r="M114" s="38">
        <v>0</v>
      </c>
      <c r="N114" s="11" t="str">
        <f t="shared" si="14"/>
        <v xml:space="preserve"> </v>
      </c>
      <c r="O114" s="38">
        <v>0</v>
      </c>
      <c r="P114" s="12">
        <f t="shared" si="12"/>
        <v>0</v>
      </c>
    </row>
    <row r="115" spans="1:16" s="39" customFormat="1" x14ac:dyDescent="0.2">
      <c r="A115" s="35">
        <v>45172</v>
      </c>
      <c r="B115" s="19" t="str">
        <f t="shared" si="22"/>
        <v>4</v>
      </c>
      <c r="C115" s="19" t="str">
        <f t="shared" si="23"/>
        <v>45</v>
      </c>
      <c r="D115" s="36" t="str">
        <f t="shared" si="17"/>
        <v>451</v>
      </c>
      <c r="E115" s="37" t="s">
        <v>132</v>
      </c>
      <c r="F115" s="38">
        <v>37724</v>
      </c>
      <c r="G115" s="38">
        <v>0</v>
      </c>
      <c r="H115" s="38">
        <v>37724</v>
      </c>
      <c r="I115" s="38">
        <v>37724</v>
      </c>
      <c r="J115" s="11">
        <f t="shared" si="13"/>
        <v>1</v>
      </c>
      <c r="K115" s="38">
        <v>37724</v>
      </c>
      <c r="L115" s="38">
        <v>0</v>
      </c>
      <c r="M115" s="38">
        <v>37724</v>
      </c>
      <c r="N115" s="11">
        <f t="shared" si="14"/>
        <v>1</v>
      </c>
      <c r="O115" s="38">
        <v>0</v>
      </c>
      <c r="P115" s="12">
        <f t="shared" si="12"/>
        <v>0</v>
      </c>
    </row>
    <row r="116" spans="1:16" s="39" customFormat="1" x14ac:dyDescent="0.2">
      <c r="A116" s="35">
        <v>45173</v>
      </c>
      <c r="B116" s="19" t="str">
        <f t="shared" si="22"/>
        <v>4</v>
      </c>
      <c r="C116" s="19" t="str">
        <f t="shared" si="23"/>
        <v>45</v>
      </c>
      <c r="D116" s="36" t="str">
        <f t="shared" si="17"/>
        <v>451</v>
      </c>
      <c r="E116" s="37" t="s">
        <v>133</v>
      </c>
      <c r="F116" s="38">
        <v>141257</v>
      </c>
      <c r="G116" s="38">
        <v>0</v>
      </c>
      <c r="H116" s="38">
        <v>141257</v>
      </c>
      <c r="I116" s="38">
        <v>141257</v>
      </c>
      <c r="J116" s="11">
        <f t="shared" si="13"/>
        <v>1</v>
      </c>
      <c r="K116" s="38">
        <v>141257</v>
      </c>
      <c r="L116" s="38">
        <v>0</v>
      </c>
      <c r="M116" s="38">
        <v>141257</v>
      </c>
      <c r="N116" s="11">
        <f t="shared" si="14"/>
        <v>1</v>
      </c>
      <c r="O116" s="38">
        <v>0</v>
      </c>
      <c r="P116" s="12">
        <f t="shared" si="12"/>
        <v>0</v>
      </c>
    </row>
    <row r="117" spans="1:16" s="39" customFormat="1" x14ac:dyDescent="0.2">
      <c r="A117" s="35">
        <v>46300</v>
      </c>
      <c r="B117" s="19" t="str">
        <f t="shared" si="22"/>
        <v>4</v>
      </c>
      <c r="C117" s="19" t="str">
        <f t="shared" si="23"/>
        <v>46</v>
      </c>
      <c r="D117" s="36" t="str">
        <f t="shared" si="17"/>
        <v>463</v>
      </c>
      <c r="E117" s="37" t="s">
        <v>134</v>
      </c>
      <c r="F117" s="38">
        <v>575000</v>
      </c>
      <c r="G117" s="38">
        <v>0</v>
      </c>
      <c r="H117" s="38">
        <v>575000</v>
      </c>
      <c r="I117" s="38">
        <v>0</v>
      </c>
      <c r="J117" s="11">
        <f t="shared" si="13"/>
        <v>0</v>
      </c>
      <c r="K117" s="38">
        <v>0</v>
      </c>
      <c r="L117" s="38">
        <v>0</v>
      </c>
      <c r="M117" s="38">
        <v>0</v>
      </c>
      <c r="N117" s="11" t="str">
        <f t="shared" si="14"/>
        <v xml:space="preserve"> </v>
      </c>
      <c r="O117" s="38">
        <v>0</v>
      </c>
      <c r="P117" s="12">
        <f t="shared" si="12"/>
        <v>-575000</v>
      </c>
    </row>
    <row r="118" spans="1:16" s="39" customFormat="1" x14ac:dyDescent="0.2">
      <c r="A118" s="35">
        <v>49001</v>
      </c>
      <c r="B118" s="19" t="str">
        <f t="shared" si="22"/>
        <v>4</v>
      </c>
      <c r="C118" s="19" t="str">
        <f t="shared" si="23"/>
        <v>49</v>
      </c>
      <c r="D118" s="36" t="str">
        <f t="shared" si="17"/>
        <v>490</v>
      </c>
      <c r="E118" s="37" t="s">
        <v>135</v>
      </c>
      <c r="F118" s="38">
        <v>0</v>
      </c>
      <c r="G118" s="38">
        <v>0</v>
      </c>
      <c r="H118" s="38">
        <v>0</v>
      </c>
      <c r="I118" s="38">
        <v>0</v>
      </c>
      <c r="J118" s="11" t="str">
        <f t="shared" si="13"/>
        <v xml:space="preserve"> </v>
      </c>
      <c r="K118" s="38">
        <v>0</v>
      </c>
      <c r="L118" s="38">
        <v>0</v>
      </c>
      <c r="M118" s="38">
        <v>0</v>
      </c>
      <c r="N118" s="11" t="str">
        <f t="shared" si="14"/>
        <v xml:space="preserve"> </v>
      </c>
      <c r="O118" s="38">
        <v>0</v>
      </c>
      <c r="P118" s="12">
        <f t="shared" si="12"/>
        <v>0</v>
      </c>
    </row>
    <row r="119" spans="1:16" s="39" customFormat="1" x14ac:dyDescent="0.2">
      <c r="A119" s="35">
        <v>49118</v>
      </c>
      <c r="B119" s="19" t="str">
        <f t="shared" si="22"/>
        <v>4</v>
      </c>
      <c r="C119" s="19" t="str">
        <f t="shared" si="23"/>
        <v>49</v>
      </c>
      <c r="D119" s="36" t="str">
        <f t="shared" si="17"/>
        <v>491</v>
      </c>
      <c r="E119" s="37" t="s">
        <v>136</v>
      </c>
      <c r="F119" s="38">
        <v>0</v>
      </c>
      <c r="G119" s="38">
        <v>0</v>
      </c>
      <c r="H119" s="38">
        <v>0</v>
      </c>
      <c r="I119" s="38">
        <v>0</v>
      </c>
      <c r="J119" s="11" t="str">
        <f t="shared" si="13"/>
        <v xml:space="preserve"> </v>
      </c>
      <c r="K119" s="38">
        <v>0</v>
      </c>
      <c r="L119" s="38">
        <v>0</v>
      </c>
      <c r="M119" s="38">
        <v>0</v>
      </c>
      <c r="N119" s="11" t="str">
        <f t="shared" si="14"/>
        <v xml:space="preserve"> </v>
      </c>
      <c r="O119" s="38">
        <v>0</v>
      </c>
      <c r="P119" s="12">
        <f t="shared" si="12"/>
        <v>0</v>
      </c>
    </row>
    <row r="120" spans="1:16" s="39" customFormat="1" x14ac:dyDescent="0.2">
      <c r="A120" s="35">
        <v>49119</v>
      </c>
      <c r="B120" s="19" t="str">
        <f t="shared" si="22"/>
        <v>4</v>
      </c>
      <c r="C120" s="19" t="str">
        <f t="shared" si="23"/>
        <v>49</v>
      </c>
      <c r="D120" s="36" t="str">
        <f t="shared" si="17"/>
        <v>491</v>
      </c>
      <c r="E120" s="37" t="s">
        <v>137</v>
      </c>
      <c r="F120" s="38">
        <v>0</v>
      </c>
      <c r="G120" s="38">
        <v>0</v>
      </c>
      <c r="H120" s="38">
        <v>0</v>
      </c>
      <c r="I120" s="38">
        <v>0</v>
      </c>
      <c r="J120" s="11" t="str">
        <f t="shared" si="13"/>
        <v xml:space="preserve"> </v>
      </c>
      <c r="K120" s="38">
        <v>0</v>
      </c>
      <c r="L120" s="38">
        <v>0</v>
      </c>
      <c r="M120" s="38">
        <v>0</v>
      </c>
      <c r="N120" s="11" t="str">
        <f t="shared" si="14"/>
        <v xml:space="preserve"> </v>
      </c>
      <c r="O120" s="38">
        <v>0</v>
      </c>
      <c r="P120" s="12">
        <f t="shared" si="12"/>
        <v>0</v>
      </c>
    </row>
    <row r="121" spans="1:16" s="39" customFormat="1" x14ac:dyDescent="0.2">
      <c r="A121" s="35">
        <v>49706</v>
      </c>
      <c r="B121" s="19" t="str">
        <f t="shared" si="22"/>
        <v>4</v>
      </c>
      <c r="C121" s="19" t="str">
        <f t="shared" si="23"/>
        <v>49</v>
      </c>
      <c r="D121" s="36" t="str">
        <f t="shared" si="17"/>
        <v>497</v>
      </c>
      <c r="E121" s="37" t="s">
        <v>138</v>
      </c>
      <c r="F121" s="38">
        <v>0</v>
      </c>
      <c r="G121" s="38">
        <v>0</v>
      </c>
      <c r="H121" s="38">
        <v>0</v>
      </c>
      <c r="I121" s="38">
        <v>0</v>
      </c>
      <c r="J121" s="11" t="str">
        <f t="shared" si="13"/>
        <v xml:space="preserve"> </v>
      </c>
      <c r="K121" s="38">
        <v>0</v>
      </c>
      <c r="L121" s="38">
        <v>0</v>
      </c>
      <c r="M121" s="38">
        <v>0</v>
      </c>
      <c r="N121" s="11" t="str">
        <f t="shared" si="14"/>
        <v xml:space="preserve"> </v>
      </c>
      <c r="O121" s="38">
        <v>0</v>
      </c>
      <c r="P121" s="12">
        <f t="shared" si="12"/>
        <v>0</v>
      </c>
    </row>
    <row r="122" spans="1:16" s="39" customFormat="1" x14ac:dyDescent="0.2">
      <c r="A122" s="35">
        <v>49711</v>
      </c>
      <c r="B122" s="19" t="str">
        <f t="shared" si="22"/>
        <v>4</v>
      </c>
      <c r="C122" s="19" t="str">
        <f t="shared" si="23"/>
        <v>49</v>
      </c>
      <c r="D122" s="36" t="str">
        <f t="shared" si="17"/>
        <v>497</v>
      </c>
      <c r="E122" s="37" t="s">
        <v>139</v>
      </c>
      <c r="F122" s="38">
        <v>17784</v>
      </c>
      <c r="G122" s="38">
        <v>0</v>
      </c>
      <c r="H122" s="38">
        <v>17784</v>
      </c>
      <c r="I122" s="38">
        <v>0</v>
      </c>
      <c r="J122" s="11">
        <f t="shared" si="13"/>
        <v>0</v>
      </c>
      <c r="K122" s="38">
        <v>0</v>
      </c>
      <c r="L122" s="38">
        <v>0</v>
      </c>
      <c r="M122" s="38">
        <v>0</v>
      </c>
      <c r="N122" s="11" t="str">
        <f t="shared" si="14"/>
        <v xml:space="preserve"> </v>
      </c>
      <c r="O122" s="38">
        <v>0</v>
      </c>
      <c r="P122" s="12">
        <f t="shared" si="12"/>
        <v>-17784</v>
      </c>
    </row>
    <row r="123" spans="1:16" s="39" customFormat="1" x14ac:dyDescent="0.2">
      <c r="A123" s="35">
        <v>49712</v>
      </c>
      <c r="B123" s="19" t="str">
        <f t="shared" si="22"/>
        <v>4</v>
      </c>
      <c r="C123" s="19" t="str">
        <f t="shared" si="23"/>
        <v>49</v>
      </c>
      <c r="D123" s="36" t="str">
        <f t="shared" si="17"/>
        <v>497</v>
      </c>
      <c r="E123" s="37" t="s">
        <v>140</v>
      </c>
      <c r="F123" s="38">
        <v>22132</v>
      </c>
      <c r="G123" s="38">
        <v>0</v>
      </c>
      <c r="H123" s="38">
        <v>22132</v>
      </c>
      <c r="I123" s="38">
        <v>0</v>
      </c>
      <c r="J123" s="11">
        <f t="shared" si="13"/>
        <v>0</v>
      </c>
      <c r="K123" s="38">
        <v>0</v>
      </c>
      <c r="L123" s="38">
        <v>0</v>
      </c>
      <c r="M123" s="38">
        <v>0</v>
      </c>
      <c r="N123" s="11" t="str">
        <f t="shared" si="14"/>
        <v xml:space="preserve"> </v>
      </c>
      <c r="O123" s="38">
        <v>0</v>
      </c>
      <c r="P123" s="12">
        <f t="shared" si="12"/>
        <v>-22132</v>
      </c>
    </row>
    <row r="124" spans="1:16" s="39" customFormat="1" x14ac:dyDescent="0.2">
      <c r="A124" s="35">
        <v>49715</v>
      </c>
      <c r="B124" s="19" t="str">
        <f t="shared" si="22"/>
        <v>4</v>
      </c>
      <c r="C124" s="19" t="str">
        <f t="shared" si="23"/>
        <v>49</v>
      </c>
      <c r="D124" s="36" t="str">
        <f t="shared" si="17"/>
        <v>497</v>
      </c>
      <c r="E124" s="37" t="s">
        <v>141</v>
      </c>
      <c r="F124" s="38">
        <v>0</v>
      </c>
      <c r="G124" s="38">
        <v>0</v>
      </c>
      <c r="H124" s="38">
        <v>0</v>
      </c>
      <c r="I124" s="38">
        <v>38382.53</v>
      </c>
      <c r="J124" s="11" t="str">
        <f t="shared" si="13"/>
        <v xml:space="preserve"> </v>
      </c>
      <c r="K124" s="38">
        <v>38382.53</v>
      </c>
      <c r="L124" s="38">
        <v>0</v>
      </c>
      <c r="M124" s="38">
        <v>38382.53</v>
      </c>
      <c r="N124" s="11">
        <f t="shared" si="14"/>
        <v>1</v>
      </c>
      <c r="O124" s="38">
        <v>0</v>
      </c>
      <c r="P124" s="12">
        <f t="shared" si="12"/>
        <v>38382.53</v>
      </c>
    </row>
    <row r="125" spans="1:16" s="39" customFormat="1" x14ac:dyDescent="0.2">
      <c r="A125" s="35">
        <v>49716</v>
      </c>
      <c r="B125" s="19" t="str">
        <f t="shared" si="22"/>
        <v>4</v>
      </c>
      <c r="C125" s="19" t="str">
        <f t="shared" si="23"/>
        <v>49</v>
      </c>
      <c r="D125" s="36" t="str">
        <f t="shared" si="17"/>
        <v>497</v>
      </c>
      <c r="E125" s="37" t="s">
        <v>142</v>
      </c>
      <c r="F125" s="38">
        <v>33626</v>
      </c>
      <c r="G125" s="38">
        <v>0</v>
      </c>
      <c r="H125" s="38">
        <v>33626</v>
      </c>
      <c r="I125" s="38">
        <v>0</v>
      </c>
      <c r="J125" s="11">
        <f t="shared" si="13"/>
        <v>0</v>
      </c>
      <c r="K125" s="38">
        <v>0</v>
      </c>
      <c r="L125" s="38">
        <v>0</v>
      </c>
      <c r="M125" s="38">
        <v>0</v>
      </c>
      <c r="N125" s="11" t="str">
        <f t="shared" si="14"/>
        <v xml:space="preserve"> </v>
      </c>
      <c r="O125" s="38">
        <v>0</v>
      </c>
      <c r="P125" s="12">
        <f t="shared" si="12"/>
        <v>-33626</v>
      </c>
    </row>
    <row r="126" spans="1:16" s="39" customFormat="1" x14ac:dyDescent="0.2">
      <c r="A126" s="35">
        <v>49720</v>
      </c>
      <c r="B126" s="19" t="str">
        <f t="shared" si="22"/>
        <v>4</v>
      </c>
      <c r="C126" s="19" t="str">
        <f t="shared" si="23"/>
        <v>49</v>
      </c>
      <c r="D126" s="36" t="str">
        <f t="shared" si="17"/>
        <v>497</v>
      </c>
      <c r="E126" s="37" t="s">
        <v>143</v>
      </c>
      <c r="F126" s="38">
        <v>42000</v>
      </c>
      <c r="G126" s="38">
        <v>0</v>
      </c>
      <c r="H126" s="38">
        <v>42000</v>
      </c>
      <c r="I126" s="38">
        <v>0</v>
      </c>
      <c r="J126" s="11">
        <f t="shared" si="13"/>
        <v>0</v>
      </c>
      <c r="K126" s="38">
        <v>0</v>
      </c>
      <c r="L126" s="38">
        <v>0</v>
      </c>
      <c r="M126" s="38">
        <v>0</v>
      </c>
      <c r="N126" s="11" t="str">
        <f t="shared" si="14"/>
        <v xml:space="preserve"> </v>
      </c>
      <c r="O126" s="38">
        <v>0</v>
      </c>
      <c r="P126" s="12">
        <f t="shared" si="12"/>
        <v>-42000</v>
      </c>
    </row>
    <row r="127" spans="1:16" s="39" customFormat="1" x14ac:dyDescent="0.2">
      <c r="A127" s="35">
        <v>49721</v>
      </c>
      <c r="B127" s="19" t="str">
        <f t="shared" si="22"/>
        <v>4</v>
      </c>
      <c r="C127" s="19" t="str">
        <f t="shared" si="23"/>
        <v>49</v>
      </c>
      <c r="D127" s="36" t="str">
        <f t="shared" si="17"/>
        <v>497</v>
      </c>
      <c r="E127" s="37" t="s">
        <v>144</v>
      </c>
      <c r="F127" s="38">
        <v>0</v>
      </c>
      <c r="G127" s="38">
        <v>0</v>
      </c>
      <c r="H127" s="38">
        <v>0</v>
      </c>
      <c r="I127" s="38">
        <v>0</v>
      </c>
      <c r="J127" s="11" t="str">
        <f t="shared" si="13"/>
        <v xml:space="preserve"> </v>
      </c>
      <c r="K127" s="38">
        <v>0</v>
      </c>
      <c r="L127" s="38">
        <v>0</v>
      </c>
      <c r="M127" s="38">
        <v>0</v>
      </c>
      <c r="N127" s="11" t="str">
        <f t="shared" si="14"/>
        <v xml:space="preserve"> </v>
      </c>
      <c r="O127" s="38">
        <v>0</v>
      </c>
      <c r="P127" s="12">
        <f t="shared" si="12"/>
        <v>0</v>
      </c>
    </row>
    <row r="128" spans="1:16" s="39" customFormat="1" x14ac:dyDescent="0.2">
      <c r="A128" s="35">
        <v>49722</v>
      </c>
      <c r="B128" s="19" t="str">
        <f t="shared" si="22"/>
        <v>4</v>
      </c>
      <c r="C128" s="19" t="str">
        <f t="shared" si="23"/>
        <v>49</v>
      </c>
      <c r="D128" s="36" t="str">
        <f t="shared" si="17"/>
        <v>497</v>
      </c>
      <c r="E128" s="37" t="s">
        <v>145</v>
      </c>
      <c r="F128" s="38">
        <v>38383</v>
      </c>
      <c r="G128" s="38">
        <v>0</v>
      </c>
      <c r="H128" s="38">
        <v>38383</v>
      </c>
      <c r="I128" s="38">
        <v>0</v>
      </c>
      <c r="J128" s="11">
        <f t="shared" si="13"/>
        <v>0</v>
      </c>
      <c r="K128" s="38">
        <v>0</v>
      </c>
      <c r="L128" s="38">
        <v>0</v>
      </c>
      <c r="M128" s="38">
        <v>0</v>
      </c>
      <c r="N128" s="11" t="str">
        <f t="shared" si="14"/>
        <v xml:space="preserve"> </v>
      </c>
      <c r="O128" s="38">
        <v>0</v>
      </c>
      <c r="P128" s="12">
        <f t="shared" si="12"/>
        <v>-38383</v>
      </c>
    </row>
    <row r="129" spans="1:16" s="39" customFormat="1" x14ac:dyDescent="0.2">
      <c r="A129" s="35">
        <v>52000</v>
      </c>
      <c r="B129" s="19" t="str">
        <f t="shared" si="22"/>
        <v>5</v>
      </c>
      <c r="C129" s="19" t="str">
        <f t="shared" si="23"/>
        <v>52</v>
      </c>
      <c r="D129" s="36" t="str">
        <f t="shared" si="17"/>
        <v>520</v>
      </c>
      <c r="E129" s="37" t="s">
        <v>146</v>
      </c>
      <c r="F129" s="38">
        <v>1200000</v>
      </c>
      <c r="G129" s="38">
        <v>0</v>
      </c>
      <c r="H129" s="38">
        <v>1200000</v>
      </c>
      <c r="I129" s="38">
        <v>200208.91</v>
      </c>
      <c r="J129" s="11">
        <f t="shared" si="13"/>
        <v>0.16684075833333334</v>
      </c>
      <c r="K129" s="38">
        <v>200208.91</v>
      </c>
      <c r="L129" s="38">
        <v>0</v>
      </c>
      <c r="M129" s="38">
        <v>200208.91</v>
      </c>
      <c r="N129" s="11">
        <f t="shared" si="14"/>
        <v>1</v>
      </c>
      <c r="O129" s="38">
        <v>0</v>
      </c>
      <c r="P129" s="12">
        <f t="shared" si="12"/>
        <v>-999791.09</v>
      </c>
    </row>
    <row r="130" spans="1:16" s="39" customFormat="1" x14ac:dyDescent="0.2">
      <c r="A130" s="35">
        <v>53400</v>
      </c>
      <c r="B130" s="19" t="str">
        <f t="shared" si="22"/>
        <v>5</v>
      </c>
      <c r="C130" s="19" t="str">
        <f t="shared" si="23"/>
        <v>53</v>
      </c>
      <c r="D130" s="36" t="str">
        <f t="shared" si="17"/>
        <v>534</v>
      </c>
      <c r="E130" s="37" t="s">
        <v>147</v>
      </c>
      <c r="F130" s="38">
        <v>239100</v>
      </c>
      <c r="G130" s="38">
        <v>0</v>
      </c>
      <c r="H130" s="38">
        <v>239100</v>
      </c>
      <c r="I130" s="38">
        <v>0</v>
      </c>
      <c r="J130" s="11">
        <f t="shared" si="13"/>
        <v>0</v>
      </c>
      <c r="K130" s="38">
        <v>0</v>
      </c>
      <c r="L130" s="38">
        <v>0</v>
      </c>
      <c r="M130" s="38">
        <v>0</v>
      </c>
      <c r="N130" s="11" t="str">
        <f t="shared" si="14"/>
        <v xml:space="preserve"> </v>
      </c>
      <c r="O130" s="38">
        <v>0</v>
      </c>
      <c r="P130" s="12">
        <f t="shared" si="12"/>
        <v>-239100</v>
      </c>
    </row>
    <row r="131" spans="1:16" s="39" customFormat="1" x14ac:dyDescent="0.2">
      <c r="A131" s="35">
        <v>54100</v>
      </c>
      <c r="B131" s="19" t="str">
        <f t="shared" si="22"/>
        <v>5</v>
      </c>
      <c r="C131" s="19" t="str">
        <f t="shared" si="23"/>
        <v>54</v>
      </c>
      <c r="D131" s="36" t="str">
        <f t="shared" si="17"/>
        <v>541</v>
      </c>
      <c r="E131" s="37" t="s">
        <v>148</v>
      </c>
      <c r="F131" s="38">
        <v>25000</v>
      </c>
      <c r="G131" s="38">
        <v>0</v>
      </c>
      <c r="H131" s="38">
        <v>25000</v>
      </c>
      <c r="I131" s="38">
        <v>13501.78</v>
      </c>
      <c r="J131" s="11">
        <f t="shared" si="13"/>
        <v>0.54007119999999997</v>
      </c>
      <c r="K131" s="38">
        <v>13501.78</v>
      </c>
      <c r="L131" s="38">
        <v>0</v>
      </c>
      <c r="M131" s="38">
        <v>13501.78</v>
      </c>
      <c r="N131" s="11">
        <f t="shared" si="14"/>
        <v>1</v>
      </c>
      <c r="O131" s="38">
        <v>0</v>
      </c>
      <c r="P131" s="12">
        <f t="shared" si="12"/>
        <v>-11498.22</v>
      </c>
    </row>
    <row r="132" spans="1:16" s="39" customFormat="1" x14ac:dyDescent="0.2">
      <c r="A132" s="35">
        <v>54101</v>
      </c>
      <c r="B132" s="19" t="str">
        <f t="shared" si="22"/>
        <v>5</v>
      </c>
      <c r="C132" s="19" t="str">
        <f t="shared" si="23"/>
        <v>54</v>
      </c>
      <c r="D132" s="36" t="str">
        <f t="shared" si="17"/>
        <v>541</v>
      </c>
      <c r="E132" s="37" t="s">
        <v>149</v>
      </c>
      <c r="F132" s="38">
        <v>25000</v>
      </c>
      <c r="G132" s="38">
        <v>0</v>
      </c>
      <c r="H132" s="38">
        <v>25000</v>
      </c>
      <c r="I132" s="38">
        <v>7800</v>
      </c>
      <c r="J132" s="11">
        <f t="shared" si="13"/>
        <v>0.312</v>
      </c>
      <c r="K132" s="38">
        <v>7800</v>
      </c>
      <c r="L132" s="38">
        <v>0</v>
      </c>
      <c r="M132" s="38">
        <v>7800</v>
      </c>
      <c r="N132" s="11">
        <f t="shared" si="14"/>
        <v>1</v>
      </c>
      <c r="O132" s="38">
        <v>0</v>
      </c>
      <c r="P132" s="12">
        <f t="shared" si="12"/>
        <v>-17200</v>
      </c>
    </row>
    <row r="133" spans="1:16" s="39" customFormat="1" x14ac:dyDescent="0.2">
      <c r="A133" s="35">
        <v>55000</v>
      </c>
      <c r="B133" s="19" t="str">
        <f t="shared" si="22"/>
        <v>5</v>
      </c>
      <c r="C133" s="19" t="str">
        <f t="shared" si="23"/>
        <v>55</v>
      </c>
      <c r="D133" s="36" t="str">
        <f t="shared" si="17"/>
        <v>550</v>
      </c>
      <c r="E133" s="37" t="s">
        <v>150</v>
      </c>
      <c r="F133" s="38">
        <v>1700000</v>
      </c>
      <c r="G133" s="38">
        <v>0</v>
      </c>
      <c r="H133" s="38">
        <v>1700000</v>
      </c>
      <c r="I133" s="38">
        <v>1148496.43</v>
      </c>
      <c r="J133" s="11">
        <f t="shared" si="13"/>
        <v>0.6755861352941176</v>
      </c>
      <c r="K133" s="38">
        <v>0</v>
      </c>
      <c r="L133" s="38">
        <v>0</v>
      </c>
      <c r="M133" s="38">
        <v>0</v>
      </c>
      <c r="N133" s="11">
        <f t="shared" si="14"/>
        <v>0</v>
      </c>
      <c r="O133" s="38">
        <v>1148496.43</v>
      </c>
      <c r="P133" s="12">
        <f t="shared" si="12"/>
        <v>-551503.57000000007</v>
      </c>
    </row>
    <row r="134" spans="1:16" s="39" customFormat="1" x14ac:dyDescent="0.2">
      <c r="A134" s="35">
        <v>55400</v>
      </c>
      <c r="B134" s="19" t="str">
        <f t="shared" si="22"/>
        <v>5</v>
      </c>
      <c r="C134" s="19" t="str">
        <f t="shared" si="23"/>
        <v>55</v>
      </c>
      <c r="D134" s="36" t="str">
        <f t="shared" si="17"/>
        <v>554</v>
      </c>
      <c r="E134" s="37" t="s">
        <v>151</v>
      </c>
      <c r="F134" s="38">
        <v>8000</v>
      </c>
      <c r="G134" s="38">
        <v>0</v>
      </c>
      <c r="H134" s="38">
        <v>8000</v>
      </c>
      <c r="I134" s="38">
        <v>4350</v>
      </c>
      <c r="J134" s="11">
        <f t="shared" si="13"/>
        <v>0.54374999999999996</v>
      </c>
      <c r="K134" s="38">
        <v>4350</v>
      </c>
      <c r="L134" s="38">
        <v>0</v>
      </c>
      <c r="M134" s="38">
        <v>4350</v>
      </c>
      <c r="N134" s="11">
        <f t="shared" si="14"/>
        <v>1</v>
      </c>
      <c r="O134" s="38">
        <v>0</v>
      </c>
      <c r="P134" s="12">
        <f t="shared" si="12"/>
        <v>-3650</v>
      </c>
    </row>
    <row r="135" spans="1:16" s="39" customFormat="1" x14ac:dyDescent="0.2">
      <c r="A135" s="35">
        <v>55900</v>
      </c>
      <c r="B135" s="19" t="str">
        <f t="shared" si="22"/>
        <v>5</v>
      </c>
      <c r="C135" s="19" t="str">
        <f t="shared" si="23"/>
        <v>55</v>
      </c>
      <c r="D135" s="36" t="str">
        <f t="shared" si="17"/>
        <v>559</v>
      </c>
      <c r="E135" s="37" t="s">
        <v>152</v>
      </c>
      <c r="F135" s="38">
        <v>0</v>
      </c>
      <c r="G135" s="38">
        <v>0</v>
      </c>
      <c r="H135" s="38">
        <v>0</v>
      </c>
      <c r="I135" s="38">
        <v>9346.5</v>
      </c>
      <c r="J135" s="11" t="str">
        <f t="shared" si="13"/>
        <v xml:space="preserve"> </v>
      </c>
      <c r="K135" s="38">
        <v>0</v>
      </c>
      <c r="L135" s="38">
        <v>0</v>
      </c>
      <c r="M135" s="38">
        <v>0</v>
      </c>
      <c r="N135" s="11">
        <f t="shared" si="14"/>
        <v>0</v>
      </c>
      <c r="O135" s="38">
        <v>9346.5</v>
      </c>
      <c r="P135" s="12">
        <f t="shared" si="12"/>
        <v>9346.5</v>
      </c>
    </row>
    <row r="136" spans="1:16" s="39" customFormat="1" x14ac:dyDescent="0.2">
      <c r="A136" s="35">
        <v>55904</v>
      </c>
      <c r="B136" s="19" t="str">
        <f t="shared" si="22"/>
        <v>5</v>
      </c>
      <c r="C136" s="19" t="str">
        <f t="shared" si="23"/>
        <v>55</v>
      </c>
      <c r="D136" s="36" t="str">
        <f t="shared" si="17"/>
        <v>559</v>
      </c>
      <c r="E136" s="37" t="s">
        <v>153</v>
      </c>
      <c r="F136" s="38">
        <v>250000</v>
      </c>
      <c r="G136" s="38">
        <v>1825622.48</v>
      </c>
      <c r="H136" s="38">
        <v>2075622.48</v>
      </c>
      <c r="I136" s="38">
        <v>0</v>
      </c>
      <c r="J136" s="11">
        <f t="shared" si="13"/>
        <v>0</v>
      </c>
      <c r="K136" s="38">
        <v>0</v>
      </c>
      <c r="L136" s="38">
        <v>0</v>
      </c>
      <c r="M136" s="38">
        <v>0</v>
      </c>
      <c r="N136" s="11" t="str">
        <f t="shared" si="14"/>
        <v xml:space="preserve"> </v>
      </c>
      <c r="O136" s="38">
        <v>0</v>
      </c>
      <c r="P136" s="12">
        <f t="shared" si="12"/>
        <v>-2075622.48</v>
      </c>
    </row>
    <row r="137" spans="1:16" s="39" customFormat="1" x14ac:dyDescent="0.2">
      <c r="A137" s="35">
        <v>59901</v>
      </c>
      <c r="B137" s="19" t="str">
        <f t="shared" si="22"/>
        <v>5</v>
      </c>
      <c r="C137" s="19" t="str">
        <f t="shared" si="23"/>
        <v>59</v>
      </c>
      <c r="D137" s="36" t="str">
        <f t="shared" si="17"/>
        <v>599</v>
      </c>
      <c r="E137" s="37" t="s">
        <v>154</v>
      </c>
      <c r="F137" s="38">
        <v>280000</v>
      </c>
      <c r="G137" s="38">
        <v>0</v>
      </c>
      <c r="H137" s="38">
        <v>280000</v>
      </c>
      <c r="I137" s="38">
        <v>53423.25</v>
      </c>
      <c r="J137" s="11">
        <f t="shared" si="13"/>
        <v>0.19079732142857142</v>
      </c>
      <c r="K137" s="38">
        <v>0</v>
      </c>
      <c r="L137" s="38">
        <v>0</v>
      </c>
      <c r="M137" s="38">
        <v>0</v>
      </c>
      <c r="N137" s="11">
        <f t="shared" si="14"/>
        <v>0</v>
      </c>
      <c r="O137" s="38">
        <v>53423.25</v>
      </c>
      <c r="P137" s="12">
        <f t="shared" si="12"/>
        <v>-226576.75</v>
      </c>
    </row>
    <row r="138" spans="1:16" s="39" customFormat="1" x14ac:dyDescent="0.2">
      <c r="A138" s="35">
        <v>59902</v>
      </c>
      <c r="B138" s="19" t="str">
        <f t="shared" si="22"/>
        <v>5</v>
      </c>
      <c r="C138" s="19" t="str">
        <f t="shared" si="23"/>
        <v>59</v>
      </c>
      <c r="D138" s="36" t="str">
        <f t="shared" ref="D138" si="26">LEFT(A138,3)</f>
        <v>599</v>
      </c>
      <c r="E138" s="37" t="s">
        <v>155</v>
      </c>
      <c r="F138" s="38">
        <v>5000</v>
      </c>
      <c r="G138" s="38">
        <v>0</v>
      </c>
      <c r="H138" s="38">
        <v>5000</v>
      </c>
      <c r="I138" s="38">
        <v>0</v>
      </c>
      <c r="J138" s="11">
        <f t="shared" si="13"/>
        <v>0</v>
      </c>
      <c r="K138" s="38">
        <v>0</v>
      </c>
      <c r="L138" s="38">
        <v>0</v>
      </c>
      <c r="M138" s="38">
        <v>0</v>
      </c>
      <c r="N138" s="11" t="str">
        <f t="shared" si="14"/>
        <v xml:space="preserve"> </v>
      </c>
      <c r="O138" s="38">
        <v>0</v>
      </c>
      <c r="P138" s="12">
        <f t="shared" ref="P138" si="27">I138-H138</f>
        <v>-5000</v>
      </c>
    </row>
    <row r="139" spans="1:16" s="39" customFormat="1" x14ac:dyDescent="0.2">
      <c r="A139" s="40"/>
      <c r="B139" s="20"/>
      <c r="C139" s="20"/>
      <c r="D139" s="20"/>
      <c r="E139" s="13" t="s">
        <v>19</v>
      </c>
      <c r="F139" s="14">
        <f>SUM(F6:F138)</f>
        <v>340567960</v>
      </c>
      <c r="G139" s="14">
        <f>SUM(G6:G138)</f>
        <v>2250158.44</v>
      </c>
      <c r="H139" s="14">
        <f>SUM(H6:H138)</f>
        <v>342818118.44000006</v>
      </c>
      <c r="I139" s="14">
        <f>SUM(I6:I138)</f>
        <v>67182409.820000008</v>
      </c>
      <c r="J139" s="15">
        <f>I139/H139</f>
        <v>0.19597100096609466</v>
      </c>
      <c r="K139" s="14">
        <f>SUM(K6:K138)</f>
        <v>48537055.989999995</v>
      </c>
      <c r="L139" s="14">
        <f>SUM(L6:L138)</f>
        <v>1306048.0899999994</v>
      </c>
      <c r="M139" s="14">
        <f>SUM(M6:M138)</f>
        <v>47231007.899999999</v>
      </c>
      <c r="N139" s="16">
        <f t="shared" ref="N139" si="28">IF(I139=0," ",M139/I139)</f>
        <v>0.70302640269297789</v>
      </c>
      <c r="O139" s="14">
        <f>SUM(O6:O138)</f>
        <v>19951401.920000006</v>
      </c>
      <c r="P139" s="14">
        <f>SUM(P6:P138)</f>
        <v>-275635708.62000012</v>
      </c>
    </row>
    <row r="140" spans="1:16" s="39" customFormat="1" x14ac:dyDescent="0.2">
      <c r="A140" s="40"/>
      <c r="B140" s="20"/>
      <c r="C140" s="20"/>
      <c r="D140" s="20"/>
      <c r="E140" s="41"/>
      <c r="F140" s="42"/>
      <c r="G140" s="42"/>
      <c r="H140" s="42"/>
      <c r="I140" s="42"/>
      <c r="J140" s="6"/>
      <c r="K140" s="42"/>
      <c r="L140" s="42"/>
      <c r="M140" s="42"/>
      <c r="N140" s="6"/>
      <c r="O140" s="42"/>
      <c r="P140" s="7"/>
    </row>
    <row r="141" spans="1:16" s="39" customFormat="1" x14ac:dyDescent="0.2">
      <c r="A141" s="35">
        <v>60301</v>
      </c>
      <c r="B141" s="19" t="str">
        <f t="shared" ref="B141:B154" si="29">LEFT(A141,1)</f>
        <v>6</v>
      </c>
      <c r="C141" s="19" t="str">
        <f t="shared" ref="C141:C154" si="30">LEFT(A141,2)</f>
        <v>60</v>
      </c>
      <c r="D141" s="36" t="str">
        <f t="shared" ref="D141" si="31">LEFT(A141,3)</f>
        <v>603</v>
      </c>
      <c r="E141" s="37" t="s">
        <v>156</v>
      </c>
      <c r="F141" s="38">
        <v>7707366</v>
      </c>
      <c r="G141" s="38">
        <v>0</v>
      </c>
      <c r="H141" s="38">
        <v>7707366</v>
      </c>
      <c r="I141" s="38">
        <v>0</v>
      </c>
      <c r="J141" s="11">
        <f t="shared" ref="J141:J151" si="32">IF(H141=0," ",I141/H141)</f>
        <v>0</v>
      </c>
      <c r="K141" s="38">
        <v>11622.47</v>
      </c>
      <c r="L141" s="38">
        <v>11622.47</v>
      </c>
      <c r="M141" s="38">
        <v>0</v>
      </c>
      <c r="N141" s="11" t="str">
        <f t="shared" ref="N141:N162" si="33">IF(I141=0," ",M141/I141)</f>
        <v xml:space="preserve"> </v>
      </c>
      <c r="O141" s="38">
        <v>0</v>
      </c>
      <c r="P141" s="12">
        <f t="shared" ref="P141:P161" si="34">I141-H141</f>
        <v>-7707366</v>
      </c>
    </row>
    <row r="142" spans="1:16" s="39" customFormat="1" x14ac:dyDescent="0.2">
      <c r="A142" s="35">
        <v>72002</v>
      </c>
      <c r="B142" s="19" t="str">
        <f t="shared" ref="B142:B151" si="35">LEFT(A142,1)</f>
        <v>7</v>
      </c>
      <c r="C142" s="19" t="str">
        <f t="shared" ref="C142:C151" si="36">LEFT(A142,2)</f>
        <v>72</v>
      </c>
      <c r="D142" s="36" t="str">
        <f t="shared" ref="D142:D151" si="37">LEFT(A142,3)</f>
        <v>720</v>
      </c>
      <c r="E142" s="37" t="s">
        <v>157</v>
      </c>
      <c r="F142" s="38">
        <v>821737</v>
      </c>
      <c r="G142" s="38">
        <v>1309999.6499999999</v>
      </c>
      <c r="H142" s="38">
        <v>2131736.65</v>
      </c>
      <c r="I142" s="38">
        <v>2131735</v>
      </c>
      <c r="J142" s="11">
        <f t="shared" si="32"/>
        <v>0.9999992259831908</v>
      </c>
      <c r="K142" s="38">
        <v>2131735</v>
      </c>
      <c r="L142" s="38">
        <v>0</v>
      </c>
      <c r="M142" s="38">
        <v>2131735</v>
      </c>
      <c r="N142" s="11">
        <f t="shared" si="33"/>
        <v>1</v>
      </c>
      <c r="O142" s="38">
        <v>0</v>
      </c>
      <c r="P142" s="12">
        <f t="shared" si="34"/>
        <v>-1.6499999999068677</v>
      </c>
    </row>
    <row r="143" spans="1:16" s="39" customFormat="1" x14ac:dyDescent="0.2">
      <c r="A143" s="35">
        <v>72010</v>
      </c>
      <c r="B143" s="19" t="str">
        <f t="shared" si="35"/>
        <v>7</v>
      </c>
      <c r="C143" s="19" t="str">
        <f t="shared" si="36"/>
        <v>72</v>
      </c>
      <c r="D143" s="36" t="str">
        <f t="shared" si="37"/>
        <v>720</v>
      </c>
      <c r="E143" s="37" t="s">
        <v>158</v>
      </c>
      <c r="F143" s="38">
        <v>0</v>
      </c>
      <c r="G143" s="38">
        <v>1099429.94</v>
      </c>
      <c r="H143" s="38">
        <v>1099429.94</v>
      </c>
      <c r="I143" s="38">
        <v>0</v>
      </c>
      <c r="J143" s="11">
        <f t="shared" si="32"/>
        <v>0</v>
      </c>
      <c r="K143" s="38">
        <v>0</v>
      </c>
      <c r="L143" s="38">
        <v>0</v>
      </c>
      <c r="M143" s="38">
        <v>0</v>
      </c>
      <c r="N143" s="11" t="str">
        <f t="shared" si="33"/>
        <v xml:space="preserve"> </v>
      </c>
      <c r="O143" s="38">
        <v>0</v>
      </c>
      <c r="P143" s="12">
        <f t="shared" si="34"/>
        <v>-1099429.94</v>
      </c>
    </row>
    <row r="144" spans="1:16" s="39" customFormat="1" x14ac:dyDescent="0.2">
      <c r="A144" s="35">
        <v>72301</v>
      </c>
      <c r="B144" s="19" t="str">
        <f t="shared" ref="B144:B148" si="38">LEFT(A144,1)</f>
        <v>7</v>
      </c>
      <c r="C144" s="19" t="str">
        <f t="shared" ref="C144:C148" si="39">LEFT(A144,2)</f>
        <v>72</v>
      </c>
      <c r="D144" s="36" t="str">
        <f t="shared" ref="D144:D148" si="40">LEFT(A144,3)</f>
        <v>723</v>
      </c>
      <c r="E144" s="37" t="s">
        <v>159</v>
      </c>
      <c r="F144" s="38">
        <v>300000</v>
      </c>
      <c r="G144" s="38">
        <v>0</v>
      </c>
      <c r="H144" s="38">
        <v>300000</v>
      </c>
      <c r="I144" s="38">
        <v>0</v>
      </c>
      <c r="J144" s="11">
        <f t="shared" si="32"/>
        <v>0</v>
      </c>
      <c r="K144" s="38">
        <v>0</v>
      </c>
      <c r="L144" s="38">
        <v>0</v>
      </c>
      <c r="M144" s="38">
        <v>0</v>
      </c>
      <c r="N144" s="11" t="str">
        <f t="shared" si="33"/>
        <v xml:space="preserve"> </v>
      </c>
      <c r="O144" s="38">
        <v>0</v>
      </c>
      <c r="P144" s="12">
        <f t="shared" si="34"/>
        <v>-300000</v>
      </c>
    </row>
    <row r="145" spans="1:16" s="39" customFormat="1" x14ac:dyDescent="0.2">
      <c r="A145" s="35">
        <v>75062</v>
      </c>
      <c r="B145" s="19" t="str">
        <f t="shared" si="38"/>
        <v>7</v>
      </c>
      <c r="C145" s="19" t="str">
        <f t="shared" si="39"/>
        <v>75</v>
      </c>
      <c r="D145" s="36" t="str">
        <f t="shared" si="40"/>
        <v>750</v>
      </c>
      <c r="E145" s="37" t="s">
        <v>160</v>
      </c>
      <c r="F145" s="38">
        <v>0</v>
      </c>
      <c r="G145" s="38">
        <v>0</v>
      </c>
      <c r="H145" s="38">
        <v>0</v>
      </c>
      <c r="I145" s="38">
        <v>0</v>
      </c>
      <c r="J145" s="11" t="str">
        <f t="shared" si="32"/>
        <v xml:space="preserve"> </v>
      </c>
      <c r="K145" s="38">
        <v>0</v>
      </c>
      <c r="L145" s="38">
        <v>0</v>
      </c>
      <c r="M145" s="38">
        <v>0</v>
      </c>
      <c r="N145" s="11" t="str">
        <f t="shared" si="33"/>
        <v xml:space="preserve"> </v>
      </c>
      <c r="O145" s="38">
        <v>0</v>
      </c>
      <c r="P145" s="12">
        <f t="shared" si="34"/>
        <v>0</v>
      </c>
    </row>
    <row r="146" spans="1:16" s="39" customFormat="1" x14ac:dyDescent="0.2">
      <c r="A146" s="35">
        <v>75081</v>
      </c>
      <c r="B146" s="19" t="str">
        <f t="shared" si="38"/>
        <v>7</v>
      </c>
      <c r="C146" s="19" t="str">
        <f t="shared" si="39"/>
        <v>75</v>
      </c>
      <c r="D146" s="36" t="str">
        <f t="shared" si="40"/>
        <v>750</v>
      </c>
      <c r="E146" s="37" t="s">
        <v>161</v>
      </c>
      <c r="F146" s="38">
        <v>530720</v>
      </c>
      <c r="G146" s="38">
        <v>0</v>
      </c>
      <c r="H146" s="38">
        <v>530720</v>
      </c>
      <c r="I146" s="38">
        <v>0</v>
      </c>
      <c r="J146" s="11">
        <f t="shared" si="32"/>
        <v>0</v>
      </c>
      <c r="K146" s="38">
        <v>0</v>
      </c>
      <c r="L146" s="38">
        <v>0</v>
      </c>
      <c r="M146" s="38">
        <v>0</v>
      </c>
      <c r="N146" s="11" t="str">
        <f t="shared" si="33"/>
        <v xml:space="preserve"> </v>
      </c>
      <c r="O146" s="38">
        <v>0</v>
      </c>
      <c r="P146" s="12">
        <f t="shared" si="34"/>
        <v>-530720</v>
      </c>
    </row>
    <row r="147" spans="1:16" s="39" customFormat="1" x14ac:dyDescent="0.2">
      <c r="A147" s="35">
        <v>75082</v>
      </c>
      <c r="B147" s="19" t="str">
        <f t="shared" si="38"/>
        <v>7</v>
      </c>
      <c r="C147" s="19" t="str">
        <f t="shared" si="39"/>
        <v>75</v>
      </c>
      <c r="D147" s="36" t="str">
        <f t="shared" si="40"/>
        <v>750</v>
      </c>
      <c r="E147" s="37" t="s">
        <v>162</v>
      </c>
      <c r="F147" s="38">
        <v>0</v>
      </c>
      <c r="G147" s="38">
        <v>830220.58</v>
      </c>
      <c r="H147" s="38">
        <v>830220.58</v>
      </c>
      <c r="I147" s="38">
        <v>0</v>
      </c>
      <c r="J147" s="11">
        <f t="shared" si="32"/>
        <v>0</v>
      </c>
      <c r="K147" s="38">
        <v>0</v>
      </c>
      <c r="L147" s="38">
        <v>0</v>
      </c>
      <c r="M147" s="38">
        <v>0</v>
      </c>
      <c r="N147" s="11" t="str">
        <f t="shared" si="33"/>
        <v xml:space="preserve"> </v>
      </c>
      <c r="O147" s="38">
        <v>0</v>
      </c>
      <c r="P147" s="12">
        <f t="shared" si="34"/>
        <v>-830220.58</v>
      </c>
    </row>
    <row r="148" spans="1:16" s="39" customFormat="1" x14ac:dyDescent="0.2">
      <c r="A148" s="35">
        <v>75084</v>
      </c>
      <c r="B148" s="19" t="str">
        <f t="shared" si="38"/>
        <v>7</v>
      </c>
      <c r="C148" s="19" t="str">
        <f t="shared" si="39"/>
        <v>75</v>
      </c>
      <c r="D148" s="36" t="str">
        <f t="shared" si="40"/>
        <v>750</v>
      </c>
      <c r="E148" s="37" t="s">
        <v>163</v>
      </c>
      <c r="F148" s="38">
        <v>905000</v>
      </c>
      <c r="G148" s="38">
        <v>0</v>
      </c>
      <c r="H148" s="38">
        <v>905000</v>
      </c>
      <c r="I148" s="38">
        <v>0</v>
      </c>
      <c r="J148" s="11">
        <f t="shared" si="32"/>
        <v>0</v>
      </c>
      <c r="K148" s="38">
        <v>0</v>
      </c>
      <c r="L148" s="38">
        <v>0</v>
      </c>
      <c r="M148" s="38">
        <v>0</v>
      </c>
      <c r="N148" s="11" t="str">
        <f t="shared" si="33"/>
        <v xml:space="preserve"> </v>
      </c>
      <c r="O148" s="38">
        <v>0</v>
      </c>
      <c r="P148" s="12">
        <f t="shared" si="34"/>
        <v>-905000</v>
      </c>
    </row>
    <row r="149" spans="1:16" s="39" customFormat="1" x14ac:dyDescent="0.2">
      <c r="A149" s="35">
        <v>75089</v>
      </c>
      <c r="B149" s="19" t="str">
        <f t="shared" ref="B149:B150" si="41">LEFT(A149,1)</f>
        <v>7</v>
      </c>
      <c r="C149" s="19" t="str">
        <f t="shared" ref="C149:C150" si="42">LEFT(A149,2)</f>
        <v>75</v>
      </c>
      <c r="D149" s="36" t="str">
        <f t="shared" ref="D149:D150" si="43">LEFT(A149,3)</f>
        <v>750</v>
      </c>
      <c r="E149" s="37" t="s">
        <v>164</v>
      </c>
      <c r="F149" s="38">
        <v>931233</v>
      </c>
      <c r="G149" s="38">
        <v>0</v>
      </c>
      <c r="H149" s="38">
        <v>931233</v>
      </c>
      <c r="I149" s="38">
        <v>0</v>
      </c>
      <c r="J149" s="11">
        <f t="shared" si="32"/>
        <v>0</v>
      </c>
      <c r="K149" s="38">
        <v>0</v>
      </c>
      <c r="L149" s="38">
        <v>0</v>
      </c>
      <c r="M149" s="38">
        <v>0</v>
      </c>
      <c r="N149" s="11" t="str">
        <f t="shared" si="33"/>
        <v xml:space="preserve"> </v>
      </c>
      <c r="O149" s="38">
        <v>0</v>
      </c>
      <c r="P149" s="12">
        <f t="shared" si="34"/>
        <v>-931233</v>
      </c>
    </row>
    <row r="150" spans="1:16" s="39" customFormat="1" x14ac:dyDescent="0.2">
      <c r="A150" s="35">
        <v>75301</v>
      </c>
      <c r="B150" s="19" t="str">
        <f t="shared" si="41"/>
        <v>7</v>
      </c>
      <c r="C150" s="19" t="str">
        <f t="shared" si="42"/>
        <v>75</v>
      </c>
      <c r="D150" s="36" t="str">
        <f t="shared" si="43"/>
        <v>753</v>
      </c>
      <c r="E150" s="37" t="s">
        <v>165</v>
      </c>
      <c r="F150" s="38">
        <v>0</v>
      </c>
      <c r="G150" s="38">
        <v>0</v>
      </c>
      <c r="H150" s="38">
        <v>0</v>
      </c>
      <c r="I150" s="38">
        <v>0</v>
      </c>
      <c r="J150" s="11" t="str">
        <f t="shared" si="32"/>
        <v xml:space="preserve"> </v>
      </c>
      <c r="K150" s="38">
        <v>0</v>
      </c>
      <c r="L150" s="38">
        <v>0</v>
      </c>
      <c r="M150" s="38">
        <v>0</v>
      </c>
      <c r="N150" s="11" t="str">
        <f t="shared" si="33"/>
        <v xml:space="preserve"> </v>
      </c>
      <c r="O150" s="38">
        <v>0</v>
      </c>
      <c r="P150" s="12">
        <f t="shared" si="34"/>
        <v>0</v>
      </c>
    </row>
    <row r="151" spans="1:16" s="39" customFormat="1" x14ac:dyDescent="0.2">
      <c r="A151" s="35">
        <v>77000</v>
      </c>
      <c r="B151" s="19" t="str">
        <f t="shared" si="35"/>
        <v>7</v>
      </c>
      <c r="C151" s="19" t="str">
        <f t="shared" si="36"/>
        <v>77</v>
      </c>
      <c r="D151" s="36" t="str">
        <f t="shared" si="37"/>
        <v>770</v>
      </c>
      <c r="E151" s="37" t="s">
        <v>166</v>
      </c>
      <c r="F151" s="38">
        <v>40000</v>
      </c>
      <c r="G151" s="38">
        <v>0</v>
      </c>
      <c r="H151" s="38">
        <v>40000</v>
      </c>
      <c r="I151" s="38">
        <v>0</v>
      </c>
      <c r="J151" s="11">
        <f t="shared" si="32"/>
        <v>0</v>
      </c>
      <c r="K151" s="38">
        <v>0</v>
      </c>
      <c r="L151" s="38">
        <v>0</v>
      </c>
      <c r="M151" s="38">
        <v>0</v>
      </c>
      <c r="N151" s="11" t="str">
        <f t="shared" si="33"/>
        <v xml:space="preserve"> </v>
      </c>
      <c r="O151" s="38">
        <v>0</v>
      </c>
      <c r="P151" s="12">
        <f t="shared" si="34"/>
        <v>-40000</v>
      </c>
    </row>
    <row r="152" spans="1:16" s="43" customFormat="1" x14ac:dyDescent="0.2">
      <c r="A152" s="17"/>
      <c r="B152" s="17"/>
      <c r="C152" s="17"/>
      <c r="D152" s="17"/>
      <c r="E152" s="13" t="s">
        <v>20</v>
      </c>
      <c r="F152" s="14">
        <f>SUBTOTAL(9,F141:F151)</f>
        <v>11236056</v>
      </c>
      <c r="G152" s="14">
        <f>SUBTOTAL(9,G141:G151)</f>
        <v>3239650.17</v>
      </c>
      <c r="H152" s="14">
        <f>SUBTOTAL(9,H141:H151)</f>
        <v>14475706.17</v>
      </c>
      <c r="I152" s="14">
        <f>SUBTOTAL(9,I141:I151)</f>
        <v>2131735</v>
      </c>
      <c r="J152" s="15">
        <f t="shared" ref="J152" si="44">I152/H152</f>
        <v>0.14726293660325104</v>
      </c>
      <c r="K152" s="14">
        <f>SUBTOTAL(9,K141:K151)</f>
        <v>2143357.4700000002</v>
      </c>
      <c r="L152" s="14">
        <f>SUBTOTAL(9,L141:L151)</f>
        <v>11622.47</v>
      </c>
      <c r="M152" s="14">
        <f>SUBTOTAL(9,M141:M151)</f>
        <v>2131735</v>
      </c>
      <c r="N152" s="15">
        <f t="shared" si="33"/>
        <v>1</v>
      </c>
      <c r="O152" s="14">
        <f>SUBTOTAL(9,O141:O151)</f>
        <v>0</v>
      </c>
      <c r="P152" s="14">
        <f>SUBTOTAL(9,P141:P151)</f>
        <v>-12343971.17</v>
      </c>
    </row>
    <row r="153" spans="1:16" s="39" customFormat="1" x14ac:dyDescent="0.2">
      <c r="A153" s="40"/>
      <c r="B153" s="20"/>
      <c r="C153" s="20"/>
      <c r="D153" s="20"/>
      <c r="E153" s="41"/>
      <c r="F153" s="42"/>
      <c r="G153" s="42"/>
      <c r="H153" s="42"/>
      <c r="I153" s="42"/>
      <c r="J153" s="6"/>
      <c r="K153" s="42"/>
      <c r="L153" s="42"/>
      <c r="M153" s="42"/>
      <c r="N153" s="6"/>
      <c r="O153" s="42"/>
      <c r="P153" s="7"/>
    </row>
    <row r="154" spans="1:16" s="39" customFormat="1" x14ac:dyDescent="0.2">
      <c r="A154" s="35">
        <v>83000</v>
      </c>
      <c r="B154" s="19" t="str">
        <f t="shared" si="29"/>
        <v>8</v>
      </c>
      <c r="C154" s="19" t="str">
        <f t="shared" si="30"/>
        <v>83</v>
      </c>
      <c r="D154" s="19" t="str">
        <f t="shared" ref="D154" si="45">LEFT(A154,3)</f>
        <v>830</v>
      </c>
      <c r="E154" s="37" t="s">
        <v>167</v>
      </c>
      <c r="F154" s="38">
        <v>44500</v>
      </c>
      <c r="G154" s="38">
        <v>0</v>
      </c>
      <c r="H154" s="38">
        <v>44500</v>
      </c>
      <c r="I154" s="38">
        <v>88.8</v>
      </c>
      <c r="J154" s="11">
        <f t="shared" ref="J154:J161" si="46">IF(H154=0," ",I154/H154)</f>
        <v>1.9955056179775279E-3</v>
      </c>
      <c r="K154" s="38">
        <v>88.8</v>
      </c>
      <c r="L154" s="38">
        <v>0</v>
      </c>
      <c r="M154" s="38">
        <v>88.8</v>
      </c>
      <c r="N154" s="11">
        <f t="shared" si="33"/>
        <v>1</v>
      </c>
      <c r="O154" s="38">
        <v>0</v>
      </c>
      <c r="P154" s="12">
        <f t="shared" si="34"/>
        <v>-44411.199999999997</v>
      </c>
    </row>
    <row r="155" spans="1:16" s="39" customFormat="1" x14ac:dyDescent="0.2">
      <c r="A155" s="35">
        <v>83001</v>
      </c>
      <c r="B155" s="19" t="str">
        <f t="shared" ref="B155:B161" si="47">LEFT(A155,1)</f>
        <v>8</v>
      </c>
      <c r="C155" s="19" t="str">
        <f t="shared" ref="C155:C161" si="48">LEFT(A155,2)</f>
        <v>83</v>
      </c>
      <c r="D155" s="19" t="str">
        <f t="shared" ref="D155:D161" si="49">LEFT(A155,3)</f>
        <v>830</v>
      </c>
      <c r="E155" s="37" t="s">
        <v>168</v>
      </c>
      <c r="F155" s="38">
        <v>270000</v>
      </c>
      <c r="G155" s="38">
        <v>0</v>
      </c>
      <c r="H155" s="38">
        <v>270000</v>
      </c>
      <c r="I155" s="38">
        <v>44177.03</v>
      </c>
      <c r="J155" s="11">
        <f t="shared" si="46"/>
        <v>0.16361862962962961</v>
      </c>
      <c r="K155" s="38">
        <v>44177.03</v>
      </c>
      <c r="L155" s="38">
        <v>0</v>
      </c>
      <c r="M155" s="38">
        <v>44177.03</v>
      </c>
      <c r="N155" s="11">
        <f t="shared" si="33"/>
        <v>1</v>
      </c>
      <c r="O155" s="38">
        <v>0</v>
      </c>
      <c r="P155" s="12">
        <f t="shared" si="34"/>
        <v>-225822.97</v>
      </c>
    </row>
    <row r="156" spans="1:16" s="39" customFormat="1" x14ac:dyDescent="0.2">
      <c r="A156" s="35">
        <v>83100</v>
      </c>
      <c r="B156" s="19" t="str">
        <f t="shared" si="47"/>
        <v>8</v>
      </c>
      <c r="C156" s="19" t="str">
        <f t="shared" si="48"/>
        <v>83</v>
      </c>
      <c r="D156" s="19" t="str">
        <f t="shared" si="49"/>
        <v>831</v>
      </c>
      <c r="E156" s="37" t="s">
        <v>169</v>
      </c>
      <c r="F156" s="38">
        <v>0</v>
      </c>
      <c r="G156" s="38">
        <v>0</v>
      </c>
      <c r="H156" s="38">
        <v>0</v>
      </c>
      <c r="I156" s="38">
        <v>0</v>
      </c>
      <c r="J156" s="11" t="str">
        <f t="shared" si="46"/>
        <v xml:space="preserve"> </v>
      </c>
      <c r="K156" s="38">
        <v>0</v>
      </c>
      <c r="L156" s="38">
        <v>0</v>
      </c>
      <c r="M156" s="38">
        <v>0</v>
      </c>
      <c r="N156" s="11"/>
      <c r="O156" s="38">
        <v>0</v>
      </c>
      <c r="P156" s="12">
        <f t="shared" si="34"/>
        <v>0</v>
      </c>
    </row>
    <row r="157" spans="1:16" s="39" customFormat="1" x14ac:dyDescent="0.2">
      <c r="A157" s="35">
        <v>83101</v>
      </c>
      <c r="B157" s="19" t="str">
        <f t="shared" ref="B157:B159" si="50">LEFT(A157,1)</f>
        <v>8</v>
      </c>
      <c r="C157" s="19" t="str">
        <f t="shared" ref="C157:C159" si="51">LEFT(A157,2)</f>
        <v>83</v>
      </c>
      <c r="D157" s="19" t="str">
        <f t="shared" ref="D157:D159" si="52">LEFT(A157,3)</f>
        <v>831</v>
      </c>
      <c r="E157" s="37" t="s">
        <v>170</v>
      </c>
      <c r="F157" s="38">
        <v>300000</v>
      </c>
      <c r="G157" s="38">
        <v>0</v>
      </c>
      <c r="H157" s="38">
        <v>300000</v>
      </c>
      <c r="I157" s="38">
        <v>42262.67</v>
      </c>
      <c r="J157" s="11">
        <f t="shared" si="46"/>
        <v>0.14087556666666667</v>
      </c>
      <c r="K157" s="38">
        <v>42264.67</v>
      </c>
      <c r="L157" s="38">
        <v>2</v>
      </c>
      <c r="M157" s="38">
        <v>42262.67</v>
      </c>
      <c r="N157" s="11"/>
      <c r="O157" s="38">
        <v>0</v>
      </c>
      <c r="P157" s="12">
        <f t="shared" si="34"/>
        <v>-257737.33000000002</v>
      </c>
    </row>
    <row r="158" spans="1:16" s="39" customFormat="1" x14ac:dyDescent="0.2">
      <c r="A158" s="35">
        <v>83103</v>
      </c>
      <c r="B158" s="19" t="str">
        <f t="shared" si="50"/>
        <v>8</v>
      </c>
      <c r="C158" s="19" t="str">
        <f t="shared" si="51"/>
        <v>83</v>
      </c>
      <c r="D158" s="19" t="str">
        <f t="shared" si="52"/>
        <v>831</v>
      </c>
      <c r="E158" s="37" t="s">
        <v>171</v>
      </c>
      <c r="F158" s="38">
        <v>0</v>
      </c>
      <c r="G158" s="38">
        <v>0</v>
      </c>
      <c r="H158" s="38">
        <v>0</v>
      </c>
      <c r="I158" s="38">
        <v>0</v>
      </c>
      <c r="J158" s="11" t="str">
        <f t="shared" si="46"/>
        <v xml:space="preserve"> </v>
      </c>
      <c r="K158" s="38">
        <v>0</v>
      </c>
      <c r="L158" s="38">
        <v>0</v>
      </c>
      <c r="M158" s="38">
        <v>0</v>
      </c>
      <c r="N158" s="11"/>
      <c r="O158" s="38">
        <v>0</v>
      </c>
      <c r="P158" s="12">
        <f t="shared" si="34"/>
        <v>0</v>
      </c>
    </row>
    <row r="159" spans="1:16" s="39" customFormat="1" x14ac:dyDescent="0.2">
      <c r="A159" s="35">
        <v>87000</v>
      </c>
      <c r="B159" s="19" t="str">
        <f t="shared" si="50"/>
        <v>8</v>
      </c>
      <c r="C159" s="19" t="str">
        <f t="shared" si="51"/>
        <v>87</v>
      </c>
      <c r="D159" s="19" t="str">
        <f t="shared" si="52"/>
        <v>870</v>
      </c>
      <c r="E159" s="37" t="s">
        <v>172</v>
      </c>
      <c r="F159" s="38">
        <v>0</v>
      </c>
      <c r="G159" s="38">
        <v>3423734.31</v>
      </c>
      <c r="H159" s="38">
        <v>3423734.31</v>
      </c>
      <c r="I159" s="38">
        <v>0</v>
      </c>
      <c r="J159" s="11">
        <f t="shared" si="46"/>
        <v>0</v>
      </c>
      <c r="K159" s="38">
        <v>0</v>
      </c>
      <c r="L159" s="38">
        <v>0</v>
      </c>
      <c r="M159" s="38">
        <v>0</v>
      </c>
      <c r="N159" s="11"/>
      <c r="O159" s="38">
        <v>0</v>
      </c>
      <c r="P159" s="12">
        <f t="shared" si="34"/>
        <v>-3423734.31</v>
      </c>
    </row>
    <row r="160" spans="1:16" s="39" customFormat="1" x14ac:dyDescent="0.2">
      <c r="A160" s="35">
        <v>87010</v>
      </c>
      <c r="B160" s="19" t="str">
        <f t="shared" si="47"/>
        <v>8</v>
      </c>
      <c r="C160" s="19" t="str">
        <f t="shared" si="48"/>
        <v>87</v>
      </c>
      <c r="D160" s="19" t="str">
        <f t="shared" si="49"/>
        <v>870</v>
      </c>
      <c r="E160" s="37" t="s">
        <v>173</v>
      </c>
      <c r="F160" s="38">
        <v>0</v>
      </c>
      <c r="G160" s="38">
        <v>10464050.470000001</v>
      </c>
      <c r="H160" s="38">
        <v>10464050.470000001</v>
      </c>
      <c r="I160" s="38">
        <v>0</v>
      </c>
      <c r="J160" s="11">
        <f t="shared" si="46"/>
        <v>0</v>
      </c>
      <c r="K160" s="38">
        <v>0</v>
      </c>
      <c r="L160" s="38">
        <v>0</v>
      </c>
      <c r="M160" s="38">
        <v>0</v>
      </c>
      <c r="N160" s="11" t="str">
        <f t="shared" si="33"/>
        <v xml:space="preserve"> </v>
      </c>
      <c r="O160" s="38">
        <v>0</v>
      </c>
      <c r="P160" s="12">
        <f t="shared" si="34"/>
        <v>-10464050.470000001</v>
      </c>
    </row>
    <row r="161" spans="1:18" s="39" customFormat="1" x14ac:dyDescent="0.2">
      <c r="A161" s="35">
        <v>91300</v>
      </c>
      <c r="B161" s="19" t="str">
        <f t="shared" si="47"/>
        <v>9</v>
      </c>
      <c r="C161" s="19" t="str">
        <f t="shared" si="48"/>
        <v>91</v>
      </c>
      <c r="D161" s="19" t="str">
        <f t="shared" si="49"/>
        <v>913</v>
      </c>
      <c r="E161" s="37" t="s">
        <v>174</v>
      </c>
      <c r="F161" s="38">
        <v>24300000</v>
      </c>
      <c r="G161" s="38">
        <v>0</v>
      </c>
      <c r="H161" s="38">
        <v>24300000</v>
      </c>
      <c r="I161" s="38">
        <v>0</v>
      </c>
      <c r="J161" s="11">
        <f t="shared" si="46"/>
        <v>0</v>
      </c>
      <c r="K161" s="38">
        <v>0</v>
      </c>
      <c r="L161" s="38">
        <v>0</v>
      </c>
      <c r="M161" s="38">
        <v>0</v>
      </c>
      <c r="N161" s="11" t="str">
        <f t="shared" si="33"/>
        <v xml:space="preserve"> </v>
      </c>
      <c r="O161" s="38">
        <v>0</v>
      </c>
      <c r="P161" s="12">
        <f t="shared" si="34"/>
        <v>-24300000</v>
      </c>
    </row>
    <row r="162" spans="1:18" s="5" customFormat="1" x14ac:dyDescent="0.2">
      <c r="A162" s="17"/>
      <c r="B162" s="17"/>
      <c r="C162" s="17"/>
      <c r="D162" s="17"/>
      <c r="E162" s="13" t="s">
        <v>21</v>
      </c>
      <c r="F162" s="14">
        <f>SUBTOTAL(9,F154:F161)</f>
        <v>24914500</v>
      </c>
      <c r="G162" s="14">
        <f>SUBTOTAL(9,G154:G161)</f>
        <v>13887784.780000001</v>
      </c>
      <c r="H162" s="14">
        <f>SUBTOTAL(9,H154:H161)</f>
        <v>38802284.780000001</v>
      </c>
      <c r="I162" s="14">
        <f>SUBTOTAL(9,I154:I161)</f>
        <v>86528.5</v>
      </c>
      <c r="J162" s="15">
        <f t="shared" ref="J162" si="53">I162/H162</f>
        <v>2.2299846643205837E-3</v>
      </c>
      <c r="K162" s="14">
        <f>SUBTOTAL(9,K154:K161)</f>
        <v>86530.5</v>
      </c>
      <c r="L162" s="14">
        <f>SUBTOTAL(9,L154:L161)</f>
        <v>2</v>
      </c>
      <c r="M162" s="14">
        <f>SUBTOTAL(9,M154:M161)</f>
        <v>86528.5</v>
      </c>
      <c r="N162" s="15">
        <f t="shared" si="33"/>
        <v>1</v>
      </c>
      <c r="O162" s="14">
        <f>SUBTOTAL(9,O154:O161)</f>
        <v>0</v>
      </c>
      <c r="P162" s="14">
        <f>SUBTOTAL(9,P154:P161)</f>
        <v>-38715756.280000001</v>
      </c>
    </row>
    <row r="164" spans="1:18" s="5" customFormat="1" x14ac:dyDescent="0.2">
      <c r="A164" s="21"/>
      <c r="B164" s="21"/>
      <c r="C164" s="21"/>
      <c r="D164" s="21"/>
      <c r="E164" s="22" t="s">
        <v>22</v>
      </c>
      <c r="F164" s="44">
        <f>F162+F152+F139</f>
        <v>376718516</v>
      </c>
      <c r="G164" s="44">
        <f>G162+G152+G139</f>
        <v>19377593.390000004</v>
      </c>
      <c r="H164" s="44">
        <f>H162+H152+H139</f>
        <v>396096109.39000005</v>
      </c>
      <c r="I164" s="44">
        <f>I162+I152+I139</f>
        <v>69400673.320000008</v>
      </c>
      <c r="J164" s="45">
        <f t="shared" ref="J164" si="54">I164/H164</f>
        <v>0.17521170159151309</v>
      </c>
      <c r="K164" s="44">
        <f>K162+K152+K139</f>
        <v>50766943.959999993</v>
      </c>
      <c r="L164" s="44">
        <f>L162+L152+L139</f>
        <v>1317672.5599999994</v>
      </c>
      <c r="M164" s="44">
        <f>M162+M152+M139</f>
        <v>49449271.399999999</v>
      </c>
      <c r="N164" s="45">
        <f t="shared" ref="N164" si="55">M164/I164</f>
        <v>0.71251861162778696</v>
      </c>
      <c r="O164" s="44">
        <f>O162+O152+O139</f>
        <v>19951401.920000006</v>
      </c>
      <c r="P164" s="44">
        <f>P162+P152+P139</f>
        <v>-326695436.07000011</v>
      </c>
    </row>
    <row r="166" spans="1:18" x14ac:dyDescent="0.2">
      <c r="F166" s="10"/>
      <c r="G166" s="10"/>
      <c r="H166" s="10"/>
      <c r="I166" s="10"/>
      <c r="J166" s="10"/>
      <c r="L166" s="10"/>
      <c r="M166" s="10"/>
      <c r="N166" s="10"/>
      <c r="O166" s="10"/>
      <c r="P166" s="8"/>
      <c r="Q166" s="10"/>
      <c r="R166" s="7"/>
    </row>
    <row r="167" spans="1:18" x14ac:dyDescent="0.2">
      <c r="F167" s="10"/>
      <c r="G167" s="10"/>
      <c r="H167" s="10"/>
      <c r="I167" s="10"/>
      <c r="J167" s="10"/>
      <c r="L167" s="10"/>
      <c r="M167" s="10"/>
      <c r="N167" s="10"/>
      <c r="O167" s="10"/>
      <c r="P167" s="8"/>
      <c r="Q167" s="10"/>
    </row>
    <row r="168" spans="1:18" x14ac:dyDescent="0.2"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8" x14ac:dyDescent="0.2"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</sheetData>
  <autoFilter ref="A5:P161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39 N164 N152 J164 J162 J152 J13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30-04-2026</vt:lpstr>
      <vt:lpstr>'EJECUCIÓN INGRESOS 30-04-2026'!Títulos_a_imprimir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2026-05-05T10:18:13Z</dcterms:modified>
</cp:coreProperties>
</file>