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ESTADOS EJECUCION\2026\AYUNTAMIENTO\09 - SEPTIEMBRE\"/>
    </mc:Choice>
  </mc:AlternateContent>
  <xr:revisionPtr revIDLastSave="0" documentId="13_ncr:1_{8F3CE8C8-34F6-453B-A937-CEE3B2ED8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INGRESOS 30-09-2026" sheetId="1" r:id="rId1"/>
  </sheets>
  <definedNames>
    <definedName name="_xlnm._FilterDatabase" localSheetId="0" hidden="1">'EJECUCIÓN INGRESOS 30-09-2026'!$A$5:$P$182</definedName>
    <definedName name="_xlnm.Print_Titles" localSheetId="0">'EJECUCIÓN INGRESOS 30-09-2026'!$1:$5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9" i="1" l="1"/>
  <c r="P150" i="1"/>
  <c r="P151" i="1"/>
  <c r="P152" i="1"/>
  <c r="P153" i="1"/>
  <c r="P154" i="1"/>
  <c r="P155" i="1"/>
  <c r="P156" i="1"/>
  <c r="N149" i="1"/>
  <c r="N150" i="1"/>
  <c r="N151" i="1"/>
  <c r="N152" i="1"/>
  <c r="N153" i="1"/>
  <c r="N154" i="1"/>
  <c r="N155" i="1"/>
  <c r="N156" i="1"/>
  <c r="J147" i="1"/>
  <c r="J148" i="1"/>
  <c r="J149" i="1"/>
  <c r="J150" i="1"/>
  <c r="J151" i="1"/>
  <c r="J152" i="1"/>
  <c r="J153" i="1"/>
  <c r="J154" i="1"/>
  <c r="J155" i="1"/>
  <c r="J156" i="1"/>
  <c r="B149" i="1"/>
  <c r="C149" i="1"/>
  <c r="D149" i="1"/>
  <c r="B150" i="1"/>
  <c r="C150" i="1"/>
  <c r="D150" i="1"/>
  <c r="B151" i="1"/>
  <c r="C151" i="1"/>
  <c r="D151" i="1"/>
  <c r="B152" i="1"/>
  <c r="C152" i="1"/>
  <c r="D152" i="1"/>
  <c r="B153" i="1"/>
  <c r="C153" i="1"/>
  <c r="D153" i="1"/>
  <c r="B154" i="1"/>
  <c r="C154" i="1"/>
  <c r="D154" i="1"/>
  <c r="N176" i="1"/>
  <c r="N177" i="1"/>
  <c r="N178" i="1"/>
  <c r="N179" i="1"/>
  <c r="N180" i="1"/>
  <c r="N181" i="1"/>
  <c r="N182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P148" i="1"/>
  <c r="J6" i="1"/>
  <c r="B148" i="1"/>
  <c r="C148" i="1"/>
  <c r="D148" i="1"/>
  <c r="B155" i="1"/>
  <c r="C155" i="1"/>
  <c r="D155" i="1"/>
  <c r="B156" i="1"/>
  <c r="C156" i="1"/>
  <c r="D156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B134" i="1"/>
  <c r="C134" i="1"/>
  <c r="D134" i="1"/>
  <c r="B135" i="1"/>
  <c r="C135" i="1"/>
  <c r="D135" i="1"/>
  <c r="B136" i="1"/>
  <c r="C136" i="1"/>
  <c r="D136" i="1"/>
  <c r="B137" i="1"/>
  <c r="C137" i="1"/>
  <c r="D137" i="1"/>
  <c r="B138" i="1"/>
  <c r="C138" i="1"/>
  <c r="D138" i="1"/>
  <c r="B139" i="1"/>
  <c r="C139" i="1"/>
  <c r="D139" i="1"/>
  <c r="B140" i="1"/>
  <c r="C140" i="1"/>
  <c r="D140" i="1"/>
  <c r="B141" i="1"/>
  <c r="C141" i="1"/>
  <c r="D141" i="1"/>
  <c r="B142" i="1"/>
  <c r="C142" i="1"/>
  <c r="D142" i="1"/>
  <c r="B143" i="1"/>
  <c r="C143" i="1"/>
  <c r="D143" i="1"/>
  <c r="B144" i="1"/>
  <c r="C144" i="1"/>
  <c r="D144" i="1"/>
  <c r="B145" i="1"/>
  <c r="C145" i="1"/>
  <c r="D145" i="1"/>
  <c r="B146" i="1"/>
  <c r="C146" i="1"/>
  <c r="D146" i="1"/>
  <c r="B147" i="1"/>
  <c r="C147" i="1"/>
  <c r="D147" i="1"/>
  <c r="P170" i="1"/>
  <c r="P171" i="1"/>
  <c r="P172" i="1"/>
  <c r="B163" i="1"/>
  <c r="C163" i="1"/>
  <c r="D163" i="1"/>
  <c r="B164" i="1"/>
  <c r="C164" i="1"/>
  <c r="D164" i="1"/>
  <c r="B165" i="1"/>
  <c r="C165" i="1"/>
  <c r="D165" i="1"/>
  <c r="B166" i="1"/>
  <c r="C166" i="1"/>
  <c r="D166" i="1"/>
  <c r="B167" i="1"/>
  <c r="C167" i="1"/>
  <c r="D167" i="1"/>
  <c r="B168" i="1"/>
  <c r="C168" i="1"/>
  <c r="D168" i="1"/>
  <c r="B169" i="1"/>
  <c r="C169" i="1"/>
  <c r="D169" i="1"/>
  <c r="B170" i="1"/>
  <c r="C170" i="1"/>
  <c r="D170" i="1"/>
  <c r="B171" i="1"/>
  <c r="C171" i="1"/>
  <c r="D171" i="1"/>
  <c r="B172" i="1"/>
  <c r="C172" i="1"/>
  <c r="D172" i="1"/>
  <c r="P132" i="1"/>
  <c r="P133" i="1"/>
  <c r="B132" i="1"/>
  <c r="C132" i="1"/>
  <c r="D132" i="1"/>
  <c r="B133" i="1"/>
  <c r="C133" i="1"/>
  <c r="D133" i="1"/>
  <c r="L157" i="1"/>
  <c r="L173" i="1"/>
  <c r="L183" i="1"/>
  <c r="P162" i="1"/>
  <c r="P163" i="1"/>
  <c r="P164" i="1"/>
  <c r="P165" i="1"/>
  <c r="P166" i="1"/>
  <c r="P167" i="1"/>
  <c r="P168" i="1"/>
  <c r="P169" i="1"/>
  <c r="P129" i="1"/>
  <c r="P130" i="1"/>
  <c r="P131" i="1"/>
  <c r="B131" i="1"/>
  <c r="C131" i="1"/>
  <c r="D131" i="1"/>
  <c r="P161" i="1"/>
  <c r="B161" i="1"/>
  <c r="C161" i="1"/>
  <c r="D161" i="1"/>
  <c r="B162" i="1"/>
  <c r="C162" i="1"/>
  <c r="D162" i="1"/>
  <c r="P9" i="1"/>
  <c r="P10" i="1"/>
  <c r="P11" i="1"/>
  <c r="P12" i="1"/>
  <c r="P13" i="1"/>
  <c r="P14" i="1"/>
  <c r="P15" i="1"/>
  <c r="P16" i="1"/>
  <c r="P17" i="1"/>
  <c r="P18" i="1"/>
  <c r="P19" i="1"/>
  <c r="P20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P176" i="1"/>
  <c r="P177" i="1"/>
  <c r="P178" i="1"/>
  <c r="P179" i="1"/>
  <c r="P180" i="1"/>
  <c r="P181" i="1"/>
  <c r="P182" i="1"/>
  <c r="P16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N7" i="1"/>
  <c r="J176" i="1"/>
  <c r="J177" i="1"/>
  <c r="J178" i="1"/>
  <c r="J179" i="1"/>
  <c r="J180" i="1"/>
  <c r="J181" i="1"/>
  <c r="J182" i="1"/>
  <c r="B177" i="1"/>
  <c r="C177" i="1"/>
  <c r="D177" i="1"/>
  <c r="B178" i="1"/>
  <c r="C178" i="1"/>
  <c r="D178" i="1"/>
  <c r="B179" i="1"/>
  <c r="C179" i="1"/>
  <c r="D179" i="1"/>
  <c r="B180" i="1"/>
  <c r="C180" i="1"/>
  <c r="D180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N159" i="1"/>
  <c r="N175" i="1"/>
  <c r="B6" i="1"/>
  <c r="C6" i="1"/>
  <c r="D6" i="1"/>
  <c r="B7" i="1"/>
  <c r="C7" i="1"/>
  <c r="D7" i="1"/>
  <c r="B8" i="1"/>
  <c r="C8" i="1"/>
  <c r="D8" i="1"/>
  <c r="B9" i="1"/>
  <c r="C9" i="1"/>
  <c r="D9" i="1"/>
  <c r="B18" i="1"/>
  <c r="C18" i="1"/>
  <c r="D1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  <c r="B66" i="1"/>
  <c r="C66" i="1"/>
  <c r="D66" i="1"/>
  <c r="B67" i="1"/>
  <c r="C67" i="1"/>
  <c r="D67" i="1"/>
  <c r="B68" i="1"/>
  <c r="C68" i="1"/>
  <c r="D68" i="1"/>
  <c r="B69" i="1"/>
  <c r="C69" i="1"/>
  <c r="D69" i="1"/>
  <c r="B70" i="1"/>
  <c r="C70" i="1"/>
  <c r="D70" i="1"/>
  <c r="B71" i="1"/>
  <c r="C71" i="1"/>
  <c r="D71" i="1"/>
  <c r="B72" i="1"/>
  <c r="C72" i="1"/>
  <c r="D72" i="1"/>
  <c r="B73" i="1"/>
  <c r="C73" i="1"/>
  <c r="D73" i="1"/>
  <c r="B74" i="1"/>
  <c r="C74" i="1"/>
  <c r="D74" i="1"/>
  <c r="B75" i="1"/>
  <c r="C75" i="1"/>
  <c r="D75" i="1"/>
  <c r="B76" i="1"/>
  <c r="C76" i="1"/>
  <c r="D76" i="1"/>
  <c r="B77" i="1"/>
  <c r="C77" i="1"/>
  <c r="D77" i="1"/>
  <c r="B78" i="1"/>
  <c r="C78" i="1"/>
  <c r="D78" i="1"/>
  <c r="B79" i="1"/>
  <c r="C79" i="1"/>
  <c r="D79" i="1"/>
  <c r="B80" i="1"/>
  <c r="C80" i="1"/>
  <c r="D80" i="1"/>
  <c r="B81" i="1"/>
  <c r="C81" i="1"/>
  <c r="D81" i="1"/>
  <c r="B82" i="1"/>
  <c r="C82" i="1"/>
  <c r="D82" i="1"/>
  <c r="B83" i="1"/>
  <c r="C83" i="1"/>
  <c r="D83" i="1"/>
  <c r="B84" i="1"/>
  <c r="C84" i="1"/>
  <c r="D84" i="1"/>
  <c r="B85" i="1"/>
  <c r="C85" i="1"/>
  <c r="D85" i="1"/>
  <c r="B86" i="1"/>
  <c r="C86" i="1"/>
  <c r="D86" i="1"/>
  <c r="B87" i="1"/>
  <c r="C87" i="1"/>
  <c r="D87" i="1"/>
  <c r="B88" i="1"/>
  <c r="C88" i="1"/>
  <c r="D88" i="1"/>
  <c r="B89" i="1"/>
  <c r="C89" i="1"/>
  <c r="D89" i="1"/>
  <c r="B90" i="1"/>
  <c r="C90" i="1"/>
  <c r="D90" i="1"/>
  <c r="B91" i="1"/>
  <c r="C91" i="1"/>
  <c r="D91" i="1"/>
  <c r="B92" i="1"/>
  <c r="C92" i="1"/>
  <c r="D92" i="1"/>
  <c r="B93" i="1"/>
  <c r="C93" i="1"/>
  <c r="D93" i="1"/>
  <c r="B94" i="1"/>
  <c r="C94" i="1"/>
  <c r="D94" i="1"/>
  <c r="B95" i="1"/>
  <c r="C95" i="1"/>
  <c r="D95" i="1"/>
  <c r="B96" i="1"/>
  <c r="C96" i="1"/>
  <c r="D96" i="1"/>
  <c r="B97" i="1"/>
  <c r="C97" i="1"/>
  <c r="D97" i="1"/>
  <c r="B98" i="1"/>
  <c r="C98" i="1"/>
  <c r="D98" i="1"/>
  <c r="B99" i="1"/>
  <c r="C99" i="1"/>
  <c r="D99" i="1"/>
  <c r="B100" i="1"/>
  <c r="C100" i="1"/>
  <c r="D100" i="1"/>
  <c r="B101" i="1"/>
  <c r="C101" i="1"/>
  <c r="D101" i="1"/>
  <c r="B102" i="1"/>
  <c r="C102" i="1"/>
  <c r="D102" i="1"/>
  <c r="B103" i="1"/>
  <c r="C103" i="1"/>
  <c r="D103" i="1"/>
  <c r="B104" i="1"/>
  <c r="C104" i="1"/>
  <c r="D104" i="1"/>
  <c r="B105" i="1"/>
  <c r="C105" i="1"/>
  <c r="D105" i="1"/>
  <c r="B106" i="1"/>
  <c r="C106" i="1"/>
  <c r="D106" i="1"/>
  <c r="B107" i="1"/>
  <c r="C107" i="1"/>
  <c r="D107" i="1"/>
  <c r="B108" i="1"/>
  <c r="C108" i="1"/>
  <c r="D108" i="1"/>
  <c r="B109" i="1"/>
  <c r="C109" i="1"/>
  <c r="D109" i="1"/>
  <c r="B110" i="1"/>
  <c r="C110" i="1"/>
  <c r="D110" i="1"/>
  <c r="B111" i="1"/>
  <c r="C111" i="1"/>
  <c r="D111" i="1"/>
  <c r="B112" i="1"/>
  <c r="C112" i="1"/>
  <c r="D112" i="1"/>
  <c r="B113" i="1"/>
  <c r="C113" i="1"/>
  <c r="D113" i="1"/>
  <c r="B114" i="1"/>
  <c r="C114" i="1"/>
  <c r="D114" i="1"/>
  <c r="B115" i="1"/>
  <c r="C115" i="1"/>
  <c r="D115" i="1"/>
  <c r="B116" i="1"/>
  <c r="C116" i="1"/>
  <c r="D116" i="1"/>
  <c r="B117" i="1"/>
  <c r="C117" i="1"/>
  <c r="D117" i="1"/>
  <c r="B118" i="1"/>
  <c r="C118" i="1"/>
  <c r="D118" i="1"/>
  <c r="B119" i="1"/>
  <c r="C119" i="1"/>
  <c r="D119" i="1"/>
  <c r="B120" i="1"/>
  <c r="C120" i="1"/>
  <c r="D120" i="1"/>
  <c r="B121" i="1"/>
  <c r="C121" i="1"/>
  <c r="D121" i="1"/>
  <c r="B122" i="1"/>
  <c r="C122" i="1"/>
  <c r="D122" i="1"/>
  <c r="B123" i="1"/>
  <c r="C123" i="1"/>
  <c r="D123" i="1"/>
  <c r="B124" i="1"/>
  <c r="C124" i="1"/>
  <c r="D124" i="1"/>
  <c r="B125" i="1"/>
  <c r="C125" i="1"/>
  <c r="D125" i="1"/>
  <c r="B126" i="1"/>
  <c r="C126" i="1"/>
  <c r="D126" i="1"/>
  <c r="B127" i="1"/>
  <c r="C127" i="1"/>
  <c r="D127" i="1"/>
  <c r="B128" i="1"/>
  <c r="C128" i="1"/>
  <c r="D128" i="1"/>
  <c r="B129" i="1"/>
  <c r="C129" i="1"/>
  <c r="D129" i="1"/>
  <c r="B130" i="1"/>
  <c r="C130" i="1"/>
  <c r="D130" i="1"/>
  <c r="F157" i="1"/>
  <c r="B159" i="1"/>
  <c r="C159" i="1"/>
  <c r="D159" i="1"/>
  <c r="B160" i="1"/>
  <c r="C160" i="1"/>
  <c r="D160" i="1"/>
  <c r="F173" i="1"/>
  <c r="B175" i="1"/>
  <c r="C175" i="1"/>
  <c r="D175" i="1"/>
  <c r="B176" i="1"/>
  <c r="C176" i="1"/>
  <c r="D176" i="1"/>
  <c r="B181" i="1"/>
  <c r="C181" i="1"/>
  <c r="D181" i="1"/>
  <c r="B182" i="1"/>
  <c r="C182" i="1"/>
  <c r="D182" i="1"/>
  <c r="F183" i="1"/>
  <c r="F185" i="1" l="1"/>
  <c r="P7" i="1" l="1"/>
  <c r="P8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G183" i="1" l="1"/>
  <c r="H183" i="1"/>
  <c r="I183" i="1"/>
  <c r="K183" i="1" l="1"/>
  <c r="M183" i="1"/>
  <c r="N183" i="1" s="1"/>
  <c r="K173" i="1" l="1"/>
  <c r="M173" i="1"/>
  <c r="P175" i="1" l="1"/>
  <c r="P159" i="1"/>
  <c r="P74" i="1" l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J159" i="1" l="1"/>
  <c r="O157" i="1" l="1"/>
  <c r="M157" i="1"/>
  <c r="M185" i="1" s="1"/>
  <c r="L185" i="1"/>
  <c r="K157" i="1"/>
  <c r="K185" i="1" s="1"/>
  <c r="I157" i="1"/>
  <c r="H157" i="1"/>
  <c r="G157" i="1"/>
  <c r="N157" i="1" l="1"/>
  <c r="J157" i="1"/>
  <c r="N6" i="1" l="1"/>
  <c r="J175" i="1"/>
  <c r="O183" i="1"/>
  <c r="O173" i="1"/>
  <c r="G173" i="1"/>
  <c r="G185" i="1" s="1"/>
  <c r="H173" i="1"/>
  <c r="H185" i="1" s="1"/>
  <c r="I173" i="1"/>
  <c r="J173" i="1" l="1"/>
  <c r="I185" i="1"/>
  <c r="N173" i="1"/>
  <c r="O185" i="1"/>
  <c r="P183" i="1"/>
  <c r="P173" i="1"/>
  <c r="J183" i="1"/>
  <c r="P6" i="1"/>
  <c r="P157" i="1" s="1"/>
  <c r="J185" i="1" l="1"/>
  <c r="P185" i="1"/>
  <c r="N185" i="1"/>
</calcChain>
</file>

<file path=xl/sharedStrings.xml><?xml version="1.0" encoding="utf-8"?>
<sst xmlns="http://schemas.openxmlformats.org/spreadsheetml/2006/main" count="196" uniqueCount="195">
  <si>
    <t>Ayuntamiento de Valladolid</t>
  </si>
  <si>
    <t>PRESUPUESTO DE INGRESOS</t>
  </si>
  <si>
    <t>Clasificación</t>
  </si>
  <si>
    <t>DENOMINACIÓN DE LAS APLICACIONES</t>
  </si>
  <si>
    <t>Previsiones Iniciales</t>
  </si>
  <si>
    <t>Modificaciones</t>
  </si>
  <si>
    <t>Previsiones Definitivas</t>
  </si>
  <si>
    <t>Derechos Netos</t>
  </si>
  <si>
    <t>Der/Prev</t>
  </si>
  <si>
    <t>Ingresos Realizados</t>
  </si>
  <si>
    <t>Devoluciones de Ingresos</t>
  </si>
  <si>
    <t>Recaudación Líquida</t>
  </si>
  <si>
    <t>Rec/Der</t>
  </si>
  <si>
    <t>Pendiente de Cobro</t>
  </si>
  <si>
    <t>Estado de Ejecución</t>
  </si>
  <si>
    <t>ESTADO DE EJECUCIÓN HASTA</t>
  </si>
  <si>
    <t>CAP</t>
  </si>
  <si>
    <t>ART</t>
  </si>
  <si>
    <t>CONC</t>
  </si>
  <si>
    <t>Total operaciones corrientes</t>
  </si>
  <si>
    <t>Total operaciones de capital</t>
  </si>
  <si>
    <t>Total operaciones financieras</t>
  </si>
  <si>
    <t>TOTALES</t>
  </si>
  <si>
    <t>Cesión Impuestos sobre la Renta de las Personas Físicas.</t>
  </si>
  <si>
    <t>Impto sobre Bienes Inmuebles. Bienes Inmueb de Nat Rústica</t>
  </si>
  <si>
    <t>I.B.I. Urbana</t>
  </si>
  <si>
    <t>Impto s/ Bien Inmu. Bien Inmu de caracter especiales.</t>
  </si>
  <si>
    <t>Impuesto sobre Vehículos de Tracción Mecánica.</t>
  </si>
  <si>
    <t>Impuesto sobre Increm del Valor de los Terren de Nat Urbana.</t>
  </si>
  <si>
    <t>Impuesto sobre Actividades Económicas.empresariales</t>
  </si>
  <si>
    <t>Cesión Impuesto sobre el Valor Añadido.</t>
  </si>
  <si>
    <t>Impuesto sobre el alcohol y bebidas derivadas.</t>
  </si>
  <si>
    <t>Impuesto sobre la cerveza.</t>
  </si>
  <si>
    <t>Impuesto sobre las labores del tabaco.</t>
  </si>
  <si>
    <t>Impuesto sobre hidrocarburos.</t>
  </si>
  <si>
    <t>Impuesto sobre productos intermedios.</t>
  </si>
  <si>
    <t>Impuesto sobre construcciones, instalaciones y obras.</t>
  </si>
  <si>
    <t>Servicio de recogida de basuras.</t>
  </si>
  <si>
    <t>SERVICIO AYUDA A DOMICILIO GRADO DEPENDENCIA III</t>
  </si>
  <si>
    <t>Tasa por prestación de servicio de extinción de incendios</t>
  </si>
  <si>
    <t>Licencias urbanísticas.</t>
  </si>
  <si>
    <t>Licencias medioambientales</t>
  </si>
  <si>
    <t>Tasa por expedición de documentos.</t>
  </si>
  <si>
    <t>Tasa por inmovilización y retirada de vehículos.</t>
  </si>
  <si>
    <t>Licencias de autotaxis y vehículos de alquiler</t>
  </si>
  <si>
    <t>Mercados</t>
  </si>
  <si>
    <t>Servicios especiales de espectáculos y transportes</t>
  </si>
  <si>
    <t>Protección del Medio Ambiente</t>
  </si>
  <si>
    <t>TASA PRESTACIÓN SERVICIO DEPÓSITO CANINO</t>
  </si>
  <si>
    <t>Tasa de estacionamiento de vehículos.</t>
  </si>
  <si>
    <t>Tasa por entrada de vehículos: vados, reserva aparcamiento</t>
  </si>
  <si>
    <t>Tasa por ejecuc. excavac.y obras en dominio público mpal.</t>
  </si>
  <si>
    <t>Tasa por ocupación de la vía pública con terrazas.</t>
  </si>
  <si>
    <t>Tasa por ocupación de la vía pública con quioscos</t>
  </si>
  <si>
    <t>Tasa por ocupación de la vía pública con puestos, barracas..</t>
  </si>
  <si>
    <t>Subsuelo y suelo</t>
  </si>
  <si>
    <t>Mercancías, escombros, vallas y andamios</t>
  </si>
  <si>
    <t>Compensación de Telefónica de España S.A.</t>
  </si>
  <si>
    <t>Tasa Restaurante Mercado del Val</t>
  </si>
  <si>
    <t>Servicios educativos diversos</t>
  </si>
  <si>
    <t>Servicios educativos: Escuelas infantiles</t>
  </si>
  <si>
    <t>Venta de entradas a espectáculos</t>
  </si>
  <si>
    <t>Actividades en centros cívicos</t>
  </si>
  <si>
    <t>Libros, fotocopias, cartografía...</t>
  </si>
  <si>
    <t>Celebración matrimonios civiles</t>
  </si>
  <si>
    <t>Reposición de aceras con asfalto fundido</t>
  </si>
  <si>
    <t>Ayudas a domicilio</t>
  </si>
  <si>
    <t>Servicios de estancias diurnas</t>
  </si>
  <si>
    <t>Servicios de envejecimiento activo</t>
  </si>
  <si>
    <t>C. Especiales establecimiento o ampliación de servicios.</t>
  </si>
  <si>
    <t>Venta de publicaciones</t>
  </si>
  <si>
    <t>Venta de papel.</t>
  </si>
  <si>
    <t>Venta de vidrio</t>
  </si>
  <si>
    <t>Venta de efectos inútiles</t>
  </si>
  <si>
    <t>Venta de residuos planta de tratamiento</t>
  </si>
  <si>
    <t>Venta de energía eléctrica</t>
  </si>
  <si>
    <t>Venta de envases ECOEMBES</t>
  </si>
  <si>
    <t>Venta de pilas</t>
  </si>
  <si>
    <t>Otros reintegros de operaciones corrientes.</t>
  </si>
  <si>
    <t>Multas por infracción ordenanza convivencia</t>
  </si>
  <si>
    <t>Multas por infracciones ordenanza salud y consumo</t>
  </si>
  <si>
    <t>Multas por infracciones ordenanza urbanística</t>
  </si>
  <si>
    <t>Multas por infracción de ordenanza de taxi</t>
  </si>
  <si>
    <t>Multas por infracciones ordenanza de ruidos</t>
  </si>
  <si>
    <t>MULTAS INFRACCIÓN ORD.PREVENCIÓN SANITARIA</t>
  </si>
  <si>
    <t>Multas por infracción de ordenanza de tenencia de animales</t>
  </si>
  <si>
    <t>Multas por infracciones tributarias y análogas.</t>
  </si>
  <si>
    <t>Multas por infracciones de la Ordenanza de circulación.</t>
  </si>
  <si>
    <t>Recargo por declaración extemporánea sin requerimi. Previo</t>
  </si>
  <si>
    <t>Recargo ejecutivo.</t>
  </si>
  <si>
    <t>Recargo de apremio.</t>
  </si>
  <si>
    <t>Intereses de demora.</t>
  </si>
  <si>
    <t>Cuotas de urbanización.</t>
  </si>
  <si>
    <t>Canon por aprovechamientos urbanísticos.</t>
  </si>
  <si>
    <t>Costas judiciales</t>
  </si>
  <si>
    <t>Ingresos por obras subsidiarias</t>
  </si>
  <si>
    <t>Recursos eventuales.</t>
  </si>
  <si>
    <t>Derechos de exámen</t>
  </si>
  <si>
    <t>INDEMNIZACIONES</t>
  </si>
  <si>
    <t>COMPENSACIÓN GASTOS DE NÓMINA</t>
  </si>
  <si>
    <t>COMPENSACION GASTOS SUMINISTROS</t>
  </si>
  <si>
    <t>Ingresos del Centro Mpal. de Acústica</t>
  </si>
  <si>
    <t>Ingresos por publicidad en pantallas</t>
  </si>
  <si>
    <t>Fondo Complementario de Financiación.</t>
  </si>
  <si>
    <t>Liquidación FCF ejercicios anteriores.</t>
  </si>
  <si>
    <t>Subvención para el transporte público</t>
  </si>
  <si>
    <t>Mº Interior: Programa de ocio alternativo Vallanoche</t>
  </si>
  <si>
    <t>Subvención Ministerio Igualdad contra la violencia de género</t>
  </si>
  <si>
    <t>Subvención Mº Sanidad. Juntas Arbitrales de Consumo</t>
  </si>
  <si>
    <t>Mº DE CULTURA.- PROM. A LA LECTURA. FERIA DEL LIBRO 58 (2025</t>
  </si>
  <si>
    <t>Subvención Fundación Biodiversidad: Escuela de jardinería</t>
  </si>
  <si>
    <t>INE.- ACTUALIZACIÓN DEL CENSO ELECTORAL</t>
  </si>
  <si>
    <t>Transf. Administración General de la Comunidad Autónoma</t>
  </si>
  <si>
    <t>Junta CyL: Ayuda a domicilio</t>
  </si>
  <si>
    <t>Junta CyL: Equipos de acción social básica</t>
  </si>
  <si>
    <t>Junta CyL: Apoyo a familias</t>
  </si>
  <si>
    <t>Junta CyL: exclusión social</t>
  </si>
  <si>
    <t>Junta CyL: Educar en familia</t>
  </si>
  <si>
    <t>Junta CyL: Construyendo mi futuro</t>
  </si>
  <si>
    <t>Junta CyL: talleres ocupacionales</t>
  </si>
  <si>
    <t>Junta CyL: Ayudas económicas de emergencia</t>
  </si>
  <si>
    <t>Junta CyL: mantenimiento plazas residenciales</t>
  </si>
  <si>
    <t>Junta CyL: Atención a la Dependencia (EPAP)</t>
  </si>
  <si>
    <t>Junta CyL: cursos de formación a cuidadores</t>
  </si>
  <si>
    <t>Junta CyL: prevención drogodependencia</t>
  </si>
  <si>
    <t>Junta CyL: comedor transeuntes</t>
  </si>
  <si>
    <t>Junta CyL: Centros de personas mayores</t>
  </si>
  <si>
    <t>Junta CyL: Participación tributos comunidad (incondicionada)</t>
  </si>
  <si>
    <t>Subvención Junta Castilla y León: Feria del Libro</t>
  </si>
  <si>
    <t>Jcyl: Ayudas para la reactivación del comercio minorista de</t>
  </si>
  <si>
    <t>Junta CyL: Gratuidad en escuelas infantiles.</t>
  </si>
  <si>
    <t>JCYL - PROGRAMA EDUCACIÓN AMBIENTAL</t>
  </si>
  <si>
    <t>JCYL: Promoción de la igualdad y contra la violencia de géne</t>
  </si>
  <si>
    <t>ECYL: programa mixto Auxiliar de centro</t>
  </si>
  <si>
    <t>ECYL Subvención EMPLEACYL 2025</t>
  </si>
  <si>
    <t>ECYL, SUBVENCIÓN JOVEL 2025</t>
  </si>
  <si>
    <t>ECYL: Programa Mixto F. y Empleo Jardines</t>
  </si>
  <si>
    <t>ECYL: programa mixto Pintura decorativa VII</t>
  </si>
  <si>
    <t>ECYL.- PROGRAMA PLANIEL/25/VA/0165</t>
  </si>
  <si>
    <t>ECYL Subvención ELPEX 2025</t>
  </si>
  <si>
    <t>ECYL: contratación desempleados recuperación municipios</t>
  </si>
  <si>
    <t>Aportación MIG</t>
  </si>
  <si>
    <t>FEMP.- RECS (CIUDADES SALUDABLES)</t>
  </si>
  <si>
    <t>Programa Empleaverde+</t>
  </si>
  <si>
    <t>Proyecto ADAPT CLIMA CENCYL</t>
  </si>
  <si>
    <t>PROYECTO CIRCULAR ECOSYSTEMS</t>
  </si>
  <si>
    <t>PROYECTO PROSPECT CUBE - PROGRAMA LIFE 2024-CET-LOCAL</t>
  </si>
  <si>
    <t>Proyecto AEROSOLDF.</t>
  </si>
  <si>
    <t>Proyecto URBANE.</t>
  </si>
  <si>
    <t>Prog. Horizonte Europa PROYECTO SPINE</t>
  </si>
  <si>
    <t>Proyecto HORIZON LEGOFIT</t>
  </si>
  <si>
    <t>Proyecto ADAPT2CYL</t>
  </si>
  <si>
    <t>SUBV.PROYEC. EMC3- PROGR.HORIZONTE EUROPANETZEROCITIES PILOT</t>
  </si>
  <si>
    <t>Proyecto SPINE</t>
  </si>
  <si>
    <t>FONDOS FEDER.- PROGRAMA ""CITY TO CITY EXCHANGES""</t>
  </si>
  <si>
    <t>Fondos LIFE Proyecto LIFE25-CET-CHIP-EU</t>
  </si>
  <si>
    <t>Fondos HORIZON Proyecto HUBS4BUILD</t>
  </si>
  <si>
    <t>Fondos HORIZON Proyecto BRICKS</t>
  </si>
  <si>
    <t>Intereses de cuentas corrientes</t>
  </si>
  <si>
    <t>De soc y entidades dependientes de las entidades locales.</t>
  </si>
  <si>
    <t>Dividendos y participación beneficios de empresas privadas</t>
  </si>
  <si>
    <t>Arrendamientos de fincas urbanas.</t>
  </si>
  <si>
    <t>ARRENDAMIENTO CUPULA DEL MILENIO</t>
  </si>
  <si>
    <t>Concesiones admtivas con contraprestación periódica</t>
  </si>
  <si>
    <t>Producto de explotaciones forestales.</t>
  </si>
  <si>
    <t>Aprovechamientos por publicidad</t>
  </si>
  <si>
    <t>Ingresos por concesiones del vertedero</t>
  </si>
  <si>
    <t>Ingresos por publicidad en vallas y marquesinas</t>
  </si>
  <si>
    <t>Canon recogida textil</t>
  </si>
  <si>
    <t>Patrimonio público del suelo.</t>
  </si>
  <si>
    <t>REINTEGRO EJERCICIOS CERRADOS (PMS)</t>
  </si>
  <si>
    <t>OTROS REINTEGROS DE EJERCICIOS CERRADOS</t>
  </si>
  <si>
    <t>TRANSF.UE FDOS.NEXT GENERATION- PROY.VALLADOLID VIBES</t>
  </si>
  <si>
    <t>Fdos. MRR Mº Transición Ecológica.- Actuac. Biodiversidad</t>
  </si>
  <si>
    <t>Sub. Minis. Pol. Territo. (reparación daños infraestruc.)</t>
  </si>
  <si>
    <t>Convenio SVAV Paso Calles Union-Pelicano</t>
  </si>
  <si>
    <t>Junta CyL: Convenio ARU 29 de Octubre 2ª fase</t>
  </si>
  <si>
    <t>Junta CyL: Fondos PRTR Fase III del ERPP 29 de octubre</t>
  </si>
  <si>
    <t>Transf. UE. Fds. MRR:  Área de Medio Ambiente. (JCYL)</t>
  </si>
  <si>
    <t>JCYL- Fondo de Cooperación Local inversiones ODS.</t>
  </si>
  <si>
    <t>F.C.L. Desafíos Demográficos</t>
  </si>
  <si>
    <t>SUBV.INSTALACIONES AUTOCONSUMO COLECTIVO</t>
  </si>
  <si>
    <t>Aportaciones empresas Asociación Amigos Catedral.</t>
  </si>
  <si>
    <t>Reintegro de anuncios por cuenta de particulares</t>
  </si>
  <si>
    <t>Reintregro de anticipos al personal</t>
  </si>
  <si>
    <t>Reintegros de obras por cuenta de particulares</t>
  </si>
  <si>
    <t>Reintegros de préstamos al personal</t>
  </si>
  <si>
    <t>REINTEGROS NÓMINAS NEGATIVAS</t>
  </si>
  <si>
    <t>Para gastos generales.</t>
  </si>
  <si>
    <t>Para gastos con financiación afectada.</t>
  </si>
  <si>
    <t>Préstam recibidos a l/p de entes de fuera del sector público</t>
  </si>
  <si>
    <t>INGRESOS CENTRO DE FORMACION DEL PERSONAL</t>
  </si>
  <si>
    <t>SUBV.JCYL.- REACTIVACIÓN COMERCIO MINORISTA DE PROXIMIDAD</t>
  </si>
  <si>
    <t>JCYL: Impulso excelencia mercados municipales</t>
  </si>
  <si>
    <t>Premio Fundación Caser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</si>
</sst>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14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0"/>
      <color theme="0"/>
      <name val="Arial Narrow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9" fillId="3" borderId="0" applyNumberFormat="0" applyBorder="0" applyAlignment="0" applyProtection="0"/>
    <xf numFmtId="0" fontId="8" fillId="0" borderId="1" applyNumberFormat="0" applyFill="0" applyAlignment="0" applyProtection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5" fillId="0" borderId="0" xfId="0" applyFont="1"/>
    <xf numFmtId="10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0" fontId="6" fillId="0" borderId="0" xfId="0" applyNumberFormat="1" applyFont="1"/>
    <xf numFmtId="10" fontId="7" fillId="2" borderId="0" xfId="0" applyNumberFormat="1" applyFont="1" applyFill="1" applyAlignment="1">
      <alignment horizontal="center" vertical="center" wrapText="1"/>
    </xf>
    <xf numFmtId="4" fontId="6" fillId="0" borderId="0" xfId="0" applyNumberFormat="1" applyFont="1"/>
    <xf numFmtId="10" fontId="6" fillId="0" borderId="2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10" fontId="5" fillId="0" borderId="2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64" fontId="12" fillId="0" borderId="0" xfId="0" applyNumberFormat="1" applyFont="1" applyAlignment="1">
      <alignment vertical="center"/>
    </xf>
    <xf numFmtId="21" fontId="12" fillId="0" borderId="0" xfId="0" applyNumberFormat="1" applyFont="1" applyAlignment="1">
      <alignment horizontal="right" vertical="center"/>
    </xf>
    <xf numFmtId="0" fontId="12" fillId="0" borderId="0" xfId="0" applyFont="1"/>
    <xf numFmtId="10" fontId="12" fillId="0" borderId="0" xfId="0" applyNumberFormat="1" applyFont="1"/>
    <xf numFmtId="0" fontId="12" fillId="0" borderId="0" xfId="0" applyFont="1" applyAlignment="1">
      <alignment wrapText="1"/>
    </xf>
    <xf numFmtId="1" fontId="11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14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" fontId="4" fillId="0" borderId="2" xfId="5" applyNumberFormat="1" applyFont="1" applyBorder="1" applyAlignment="1">
      <alignment horizontal="center" vertical="center"/>
    </xf>
    <xf numFmtId="1" fontId="4" fillId="0" borderId="2" xfId="4" applyNumberFormat="1" applyFont="1" applyBorder="1" applyAlignment="1">
      <alignment horizontal="center" vertical="center"/>
    </xf>
    <xf numFmtId="49" fontId="4" fillId="0" borderId="2" xfId="5" applyNumberFormat="1" applyFont="1" applyBorder="1" applyAlignment="1">
      <alignment vertical="center"/>
    </xf>
    <xf numFmtId="4" fontId="4" fillId="0" borderId="2" xfId="5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10" fontId="5" fillId="0" borderId="2" xfId="0" applyNumberFormat="1" applyFont="1" applyBorder="1" applyAlignment="1">
      <alignment horizontal="center" vertical="center"/>
    </xf>
  </cellXfs>
  <cellStyles count="6">
    <cellStyle name="Buena" xfId="2" xr:uid="{00000000-0005-0000-0000-000000000000}"/>
    <cellStyle name="Normal" xfId="0" builtinId="0"/>
    <cellStyle name="Normal_EJECUCIÓN INGRESOS" xfId="1" xr:uid="{00000000-0005-0000-0000-000002000000}"/>
    <cellStyle name="Normal_EJECUCIÓN INGRESOS 16 JUNIO 23" xfId="4" xr:uid="{00000000-0005-0000-0000-000003000000}"/>
    <cellStyle name="Normal_EJECUCIÓN INGRESOS 30 SEPTIE 23_1" xfId="5" xr:uid="{71AA8472-0915-4E36-BF3B-8F291836C0C8}"/>
    <cellStyle name="Título 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7"/>
  <sheetViews>
    <sheetView showGridLines="0" tabSelected="1" view="pageLayout" zoomScaleNormal="85" workbookViewId="0"/>
  </sheetViews>
  <sheetFormatPr baseColWidth="10" defaultColWidth="11.42578125" defaultRowHeight="12.75" x14ac:dyDescent="0.2"/>
  <cols>
    <col min="1" max="1" width="10.28515625" style="18" customWidth="1"/>
    <col min="2" max="4" width="6.7109375" style="18" customWidth="1"/>
    <col min="5" max="5" width="56.28515625" style="2" customWidth="1"/>
    <col min="6" max="7" width="14.85546875" style="1" customWidth="1"/>
    <col min="8" max="8" width="14.7109375" style="1" customWidth="1"/>
    <col min="9" max="9" width="14.42578125" style="1" customWidth="1"/>
    <col min="10" max="10" width="13.85546875" style="1" customWidth="1"/>
    <col min="11" max="11" width="13.5703125" style="1" customWidth="1"/>
    <col min="12" max="12" width="13.85546875" style="1" customWidth="1"/>
    <col min="13" max="13" width="13.5703125" style="1" customWidth="1"/>
    <col min="14" max="14" width="13" style="8" customWidth="1"/>
    <col min="15" max="15" width="13.5703125" style="1" customWidth="1"/>
    <col min="16" max="16" width="14.140625" style="1" customWidth="1"/>
    <col min="17" max="16384" width="11.42578125" style="1"/>
  </cols>
  <sheetData>
    <row r="1" spans="1:16" s="28" customFormat="1" ht="17.25" customHeight="1" x14ac:dyDescent="0.25">
      <c r="A1" s="23" t="s">
        <v>0</v>
      </c>
      <c r="B1" s="24"/>
      <c r="C1" s="24"/>
      <c r="D1" s="24"/>
      <c r="E1" s="25"/>
      <c r="F1" s="26"/>
      <c r="G1" s="27"/>
      <c r="N1" s="29"/>
    </row>
    <row r="2" spans="1:16" s="28" customFormat="1" ht="17.25" customHeight="1" x14ac:dyDescent="0.25">
      <c r="A2" s="23" t="s">
        <v>1</v>
      </c>
      <c r="B2" s="24"/>
      <c r="C2" s="24"/>
      <c r="D2" s="24"/>
      <c r="E2" s="30"/>
      <c r="F2" s="31">
        <v>2026</v>
      </c>
      <c r="G2" s="32"/>
      <c r="N2" s="29"/>
    </row>
    <row r="3" spans="1:16" s="28" customFormat="1" ht="16.5" customHeight="1" x14ac:dyDescent="0.25">
      <c r="A3" s="23" t="s">
        <v>15</v>
      </c>
      <c r="B3" s="24"/>
      <c r="C3" s="24"/>
      <c r="D3" s="24"/>
      <c r="E3" s="30"/>
      <c r="F3" s="33">
        <v>46295</v>
      </c>
      <c r="G3" s="34"/>
      <c r="N3" s="29"/>
    </row>
    <row r="4" spans="1:16" ht="13.5" customHeight="1" x14ac:dyDescent="0.2"/>
    <row r="5" spans="1:16" s="5" customFormat="1" ht="38.25" customHeight="1" x14ac:dyDescent="0.2">
      <c r="A5" s="3" t="s">
        <v>2</v>
      </c>
      <c r="B5" s="3" t="s">
        <v>16</v>
      </c>
      <c r="C5" s="3" t="s">
        <v>17</v>
      </c>
      <c r="D5" s="3" t="s">
        <v>18</v>
      </c>
      <c r="E5" s="4" t="s">
        <v>3</v>
      </c>
      <c r="F5" s="4" t="s">
        <v>4</v>
      </c>
      <c r="G5" s="3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9" t="s">
        <v>12</v>
      </c>
      <c r="O5" s="4" t="s">
        <v>13</v>
      </c>
      <c r="P5" s="4" t="s">
        <v>14</v>
      </c>
    </row>
    <row r="6" spans="1:16" s="39" customFormat="1" x14ac:dyDescent="0.2">
      <c r="A6" s="35">
        <v>10000</v>
      </c>
      <c r="B6" s="19" t="str">
        <f>LEFT(A6,1)</f>
        <v>1</v>
      </c>
      <c r="C6" s="19" t="str">
        <f>LEFT(A6,2)</f>
        <v>10</v>
      </c>
      <c r="D6" s="36" t="str">
        <f>LEFT(A6,3)</f>
        <v>100</v>
      </c>
      <c r="E6" s="37" t="s">
        <v>23</v>
      </c>
      <c r="F6" s="38">
        <v>12990820</v>
      </c>
      <c r="G6" s="38">
        <v>0</v>
      </c>
      <c r="H6" s="38">
        <v>12990820</v>
      </c>
      <c r="I6" s="38">
        <v>9144048.1199999992</v>
      </c>
      <c r="J6" s="11">
        <f>IF(H6=0," ",I6/H6)</f>
        <v>0.70388536828314141</v>
      </c>
      <c r="K6" s="38">
        <v>9174555.2400000002</v>
      </c>
      <c r="L6" s="38">
        <v>34865.279999999999</v>
      </c>
      <c r="M6" s="38">
        <v>9139689.9600000009</v>
      </c>
      <c r="N6" s="11">
        <f>IF(I6=0," ",M6/I6)</f>
        <v>0.99952338833492504</v>
      </c>
      <c r="O6" s="38">
        <v>4358.16</v>
      </c>
      <c r="P6" s="12">
        <f>I6-H6</f>
        <v>-3846771.8800000008</v>
      </c>
    </row>
    <row r="7" spans="1:16" s="39" customFormat="1" x14ac:dyDescent="0.2">
      <c r="A7" s="35">
        <v>11200</v>
      </c>
      <c r="B7" s="19" t="str">
        <f t="shared" ref="B7:B78" si="0">LEFT(A7,1)</f>
        <v>1</v>
      </c>
      <c r="C7" s="19" t="str">
        <f t="shared" ref="C7:C78" si="1">LEFT(A7,2)</f>
        <v>11</v>
      </c>
      <c r="D7" s="36" t="str">
        <f t="shared" ref="D7:D78" si="2">LEFT(A7,3)</f>
        <v>112</v>
      </c>
      <c r="E7" s="37" t="s">
        <v>24</v>
      </c>
      <c r="F7" s="38">
        <v>285000</v>
      </c>
      <c r="G7" s="38">
        <v>0</v>
      </c>
      <c r="H7" s="38">
        <v>285000</v>
      </c>
      <c r="I7" s="38">
        <v>279618.15000000002</v>
      </c>
      <c r="J7" s="11">
        <f t="shared" ref="J7:J70" si="3">IF(H7=0," ",I7/H7)</f>
        <v>0.98111631578947378</v>
      </c>
      <c r="K7" s="38">
        <v>250161.72</v>
      </c>
      <c r="L7" s="38">
        <v>0</v>
      </c>
      <c r="M7" s="38">
        <v>250161.72</v>
      </c>
      <c r="N7" s="11">
        <f t="shared" ref="N7:N77" si="4">IF(I7=0," ",M7/I7)</f>
        <v>0.89465479976889906</v>
      </c>
      <c r="O7" s="38">
        <v>29456.43</v>
      </c>
      <c r="P7" s="12">
        <f t="shared" ref="P7:P73" si="5">I7-H7</f>
        <v>-5381.8499999999767</v>
      </c>
    </row>
    <row r="8" spans="1:16" s="39" customFormat="1" x14ac:dyDescent="0.2">
      <c r="A8" s="35">
        <v>11300</v>
      </c>
      <c r="B8" s="19" t="str">
        <f t="shared" si="0"/>
        <v>1</v>
      </c>
      <c r="C8" s="19" t="str">
        <f t="shared" si="1"/>
        <v>11</v>
      </c>
      <c r="D8" s="36" t="str">
        <f t="shared" si="2"/>
        <v>113</v>
      </c>
      <c r="E8" s="37" t="s">
        <v>25</v>
      </c>
      <c r="F8" s="38">
        <v>72018950</v>
      </c>
      <c r="G8" s="38">
        <v>0</v>
      </c>
      <c r="H8" s="38">
        <v>72018950</v>
      </c>
      <c r="I8" s="38">
        <v>72294280.900000006</v>
      </c>
      <c r="J8" s="11">
        <f t="shared" si="3"/>
        <v>1.003823034076448</v>
      </c>
      <c r="K8" s="38">
        <v>66172918.560000002</v>
      </c>
      <c r="L8" s="38">
        <v>133601.38</v>
      </c>
      <c r="M8" s="38">
        <v>66039317.18</v>
      </c>
      <c r="N8" s="11">
        <f t="shared" si="4"/>
        <v>0.91347913497262545</v>
      </c>
      <c r="O8" s="38">
        <v>6254963.7199999997</v>
      </c>
      <c r="P8" s="12">
        <f t="shared" si="5"/>
        <v>275330.90000000596</v>
      </c>
    </row>
    <row r="9" spans="1:16" s="39" customFormat="1" x14ac:dyDescent="0.2">
      <c r="A9" s="35">
        <v>114</v>
      </c>
      <c r="B9" s="19" t="str">
        <f t="shared" si="0"/>
        <v>1</v>
      </c>
      <c r="C9" s="19" t="str">
        <f t="shared" si="1"/>
        <v>11</v>
      </c>
      <c r="D9" s="36" t="str">
        <f t="shared" si="2"/>
        <v>114</v>
      </c>
      <c r="E9" s="37" t="s">
        <v>26</v>
      </c>
      <c r="F9" s="38">
        <v>23000</v>
      </c>
      <c r="G9" s="38">
        <v>0</v>
      </c>
      <c r="H9" s="38">
        <v>23000</v>
      </c>
      <c r="I9" s="38">
        <v>0</v>
      </c>
      <c r="J9" s="11">
        <f t="shared" si="3"/>
        <v>0</v>
      </c>
      <c r="K9" s="38">
        <v>0</v>
      </c>
      <c r="L9" s="38">
        <v>0</v>
      </c>
      <c r="M9" s="38">
        <v>0</v>
      </c>
      <c r="N9" s="11" t="str">
        <f t="shared" si="4"/>
        <v xml:space="preserve"> </v>
      </c>
      <c r="O9" s="38">
        <v>0</v>
      </c>
      <c r="P9" s="12">
        <f t="shared" si="5"/>
        <v>-23000</v>
      </c>
    </row>
    <row r="10" spans="1:16" s="39" customFormat="1" x14ac:dyDescent="0.2">
      <c r="A10" s="35">
        <v>11400</v>
      </c>
      <c r="B10" s="19" t="str">
        <f t="shared" ref="B10:B17" si="6">LEFT(A10,1)</f>
        <v>1</v>
      </c>
      <c r="C10" s="19" t="str">
        <f t="shared" ref="C10:C17" si="7">LEFT(A10,2)</f>
        <v>11</v>
      </c>
      <c r="D10" s="36" t="str">
        <f t="shared" ref="D10:D17" si="8">LEFT(A10,3)</f>
        <v>114</v>
      </c>
      <c r="E10" s="37" t="s">
        <v>26</v>
      </c>
      <c r="F10" s="38">
        <v>0</v>
      </c>
      <c r="G10" s="38">
        <v>0</v>
      </c>
      <c r="H10" s="38">
        <v>0</v>
      </c>
      <c r="I10" s="38">
        <v>136092.60999999999</v>
      </c>
      <c r="J10" s="11" t="str">
        <f t="shared" si="3"/>
        <v xml:space="preserve"> </v>
      </c>
      <c r="K10" s="38">
        <v>136092.60999999999</v>
      </c>
      <c r="L10" s="38">
        <v>0</v>
      </c>
      <c r="M10" s="38">
        <v>136092.60999999999</v>
      </c>
      <c r="N10" s="11">
        <f t="shared" si="4"/>
        <v>1</v>
      </c>
      <c r="O10" s="38">
        <v>0</v>
      </c>
      <c r="P10" s="12">
        <f t="shared" si="5"/>
        <v>136092.60999999999</v>
      </c>
    </row>
    <row r="11" spans="1:16" s="39" customFormat="1" x14ac:dyDescent="0.2">
      <c r="A11" s="35">
        <v>11500</v>
      </c>
      <c r="B11" s="19" t="str">
        <f t="shared" si="6"/>
        <v>1</v>
      </c>
      <c r="C11" s="19" t="str">
        <f t="shared" si="7"/>
        <v>11</v>
      </c>
      <c r="D11" s="36" t="str">
        <f t="shared" si="8"/>
        <v>115</v>
      </c>
      <c r="E11" s="37" t="s">
        <v>27</v>
      </c>
      <c r="F11" s="38">
        <v>14500000</v>
      </c>
      <c r="G11" s="38">
        <v>0</v>
      </c>
      <c r="H11" s="38">
        <v>14500000</v>
      </c>
      <c r="I11" s="38">
        <v>13731627.68</v>
      </c>
      <c r="J11" s="11">
        <f t="shared" si="3"/>
        <v>0.94700880551724131</v>
      </c>
      <c r="K11" s="38">
        <v>12012651.84</v>
      </c>
      <c r="L11" s="38">
        <v>37665.019999999997</v>
      </c>
      <c r="M11" s="38">
        <v>11974986.82</v>
      </c>
      <c r="N11" s="11">
        <f t="shared" si="4"/>
        <v>0.87207336952788694</v>
      </c>
      <c r="O11" s="38">
        <v>1756640.86</v>
      </c>
      <c r="P11" s="12">
        <f t="shared" si="5"/>
        <v>-768372.3200000003</v>
      </c>
    </row>
    <row r="12" spans="1:16" s="39" customFormat="1" x14ac:dyDescent="0.2">
      <c r="A12" s="35">
        <v>11600</v>
      </c>
      <c r="B12" s="19" t="str">
        <f t="shared" si="6"/>
        <v>1</v>
      </c>
      <c r="C12" s="19" t="str">
        <f t="shared" si="7"/>
        <v>11</v>
      </c>
      <c r="D12" s="36" t="str">
        <f t="shared" si="8"/>
        <v>116</v>
      </c>
      <c r="E12" s="37" t="s">
        <v>28</v>
      </c>
      <c r="F12" s="38">
        <v>5000000</v>
      </c>
      <c r="G12" s="38">
        <v>0</v>
      </c>
      <c r="H12" s="38">
        <v>5000000</v>
      </c>
      <c r="I12" s="38">
        <v>5024530.34</v>
      </c>
      <c r="J12" s="11">
        <f t="shared" si="3"/>
        <v>1.0049060679999999</v>
      </c>
      <c r="K12" s="38">
        <v>4524836.99</v>
      </c>
      <c r="L12" s="38">
        <v>32512.84</v>
      </c>
      <c r="M12" s="38">
        <v>4492324.1500000004</v>
      </c>
      <c r="N12" s="11">
        <f t="shared" si="4"/>
        <v>0.89407842047183272</v>
      </c>
      <c r="O12" s="38">
        <v>532206.18999999994</v>
      </c>
      <c r="P12" s="12">
        <f t="shared" si="5"/>
        <v>24530.339999999851</v>
      </c>
    </row>
    <row r="13" spans="1:16" s="39" customFormat="1" x14ac:dyDescent="0.2">
      <c r="A13" s="35">
        <v>13000</v>
      </c>
      <c r="B13" s="19" t="str">
        <f t="shared" si="6"/>
        <v>1</v>
      </c>
      <c r="C13" s="19" t="str">
        <f t="shared" si="7"/>
        <v>13</v>
      </c>
      <c r="D13" s="36" t="str">
        <f t="shared" si="8"/>
        <v>130</v>
      </c>
      <c r="E13" s="37" t="s">
        <v>29</v>
      </c>
      <c r="F13" s="38">
        <v>12442500</v>
      </c>
      <c r="G13" s="38">
        <v>0</v>
      </c>
      <c r="H13" s="38">
        <v>12442500</v>
      </c>
      <c r="I13" s="38">
        <v>12670025.73</v>
      </c>
      <c r="J13" s="11">
        <f t="shared" si="3"/>
        <v>1.018286174804099</v>
      </c>
      <c r="K13" s="38">
        <v>2251556.29</v>
      </c>
      <c r="L13" s="38">
        <v>46724.76</v>
      </c>
      <c r="M13" s="38">
        <v>2204831.5299999998</v>
      </c>
      <c r="N13" s="11">
        <f t="shared" si="4"/>
        <v>0.17401949901170405</v>
      </c>
      <c r="O13" s="38">
        <v>10465194.199999999</v>
      </c>
      <c r="P13" s="12">
        <f t="shared" si="5"/>
        <v>227525.73000000045</v>
      </c>
    </row>
    <row r="14" spans="1:16" s="39" customFormat="1" x14ac:dyDescent="0.2">
      <c r="A14" s="35">
        <v>21000</v>
      </c>
      <c r="B14" s="19" t="str">
        <f t="shared" si="6"/>
        <v>2</v>
      </c>
      <c r="C14" s="19" t="str">
        <f t="shared" si="7"/>
        <v>21</v>
      </c>
      <c r="D14" s="36" t="str">
        <f t="shared" si="8"/>
        <v>210</v>
      </c>
      <c r="E14" s="37" t="s">
        <v>30</v>
      </c>
      <c r="F14" s="38">
        <v>7892260</v>
      </c>
      <c r="G14" s="38">
        <v>0</v>
      </c>
      <c r="H14" s="38">
        <v>7892260</v>
      </c>
      <c r="I14" s="38">
        <v>5580910.3499999996</v>
      </c>
      <c r="J14" s="11">
        <f t="shared" si="3"/>
        <v>0.70713716349942846</v>
      </c>
      <c r="K14" s="38">
        <v>5667965.5700000003</v>
      </c>
      <c r="L14" s="38">
        <v>99491.68</v>
      </c>
      <c r="M14" s="38">
        <v>5568473.8899999997</v>
      </c>
      <c r="N14" s="11">
        <f t="shared" si="4"/>
        <v>0.99777160727908842</v>
      </c>
      <c r="O14" s="38">
        <v>12436.46</v>
      </c>
      <c r="P14" s="12">
        <f t="shared" si="5"/>
        <v>-2311349.6500000004</v>
      </c>
    </row>
    <row r="15" spans="1:16" s="39" customFormat="1" x14ac:dyDescent="0.2">
      <c r="A15" s="35">
        <v>22000</v>
      </c>
      <c r="B15" s="19" t="str">
        <f t="shared" si="6"/>
        <v>2</v>
      </c>
      <c r="C15" s="19" t="str">
        <f t="shared" si="7"/>
        <v>22</v>
      </c>
      <c r="D15" s="36" t="str">
        <f t="shared" si="8"/>
        <v>220</v>
      </c>
      <c r="E15" s="37" t="s">
        <v>31</v>
      </c>
      <c r="F15" s="38">
        <v>97060</v>
      </c>
      <c r="G15" s="38">
        <v>0</v>
      </c>
      <c r="H15" s="38">
        <v>97060</v>
      </c>
      <c r="I15" s="38">
        <v>44068.04</v>
      </c>
      <c r="J15" s="11">
        <f t="shared" si="3"/>
        <v>0.45402884813517413</v>
      </c>
      <c r="K15" s="38">
        <v>76722.009999999995</v>
      </c>
      <c r="L15" s="38">
        <v>32693.48</v>
      </c>
      <c r="M15" s="38">
        <v>44028.53</v>
      </c>
      <c r="N15" s="11">
        <f t="shared" si="4"/>
        <v>0.99910343187489159</v>
      </c>
      <c r="O15" s="38">
        <v>39.51</v>
      </c>
      <c r="P15" s="12">
        <f t="shared" si="5"/>
        <v>-52991.96</v>
      </c>
    </row>
    <row r="16" spans="1:16" s="39" customFormat="1" x14ac:dyDescent="0.2">
      <c r="A16" s="35">
        <v>22001</v>
      </c>
      <c r="B16" s="19" t="str">
        <f t="shared" si="6"/>
        <v>2</v>
      </c>
      <c r="C16" s="19" t="str">
        <f t="shared" si="7"/>
        <v>22</v>
      </c>
      <c r="D16" s="36" t="str">
        <f t="shared" si="8"/>
        <v>220</v>
      </c>
      <c r="E16" s="37" t="s">
        <v>32</v>
      </c>
      <c r="F16" s="38">
        <v>33780</v>
      </c>
      <c r="G16" s="38">
        <v>0</v>
      </c>
      <c r="H16" s="38">
        <v>33780</v>
      </c>
      <c r="I16" s="38">
        <v>18732.93</v>
      </c>
      <c r="J16" s="11">
        <f t="shared" si="3"/>
        <v>0.55455683836589698</v>
      </c>
      <c r="K16" s="38">
        <v>24094.98</v>
      </c>
      <c r="L16" s="38">
        <v>5362.05</v>
      </c>
      <c r="M16" s="38">
        <v>18732.93</v>
      </c>
      <c r="N16" s="11">
        <f t="shared" si="4"/>
        <v>1</v>
      </c>
      <c r="O16" s="38">
        <v>0</v>
      </c>
      <c r="P16" s="12">
        <f t="shared" si="5"/>
        <v>-15047.07</v>
      </c>
    </row>
    <row r="17" spans="1:16" s="39" customFormat="1" x14ac:dyDescent="0.2">
      <c r="A17" s="35">
        <v>22003</v>
      </c>
      <c r="B17" s="19" t="str">
        <f t="shared" si="6"/>
        <v>2</v>
      </c>
      <c r="C17" s="19" t="str">
        <f t="shared" si="7"/>
        <v>22</v>
      </c>
      <c r="D17" s="36" t="str">
        <f t="shared" si="8"/>
        <v>220</v>
      </c>
      <c r="E17" s="37" t="s">
        <v>33</v>
      </c>
      <c r="F17" s="38">
        <v>598000</v>
      </c>
      <c r="G17" s="38">
        <v>0</v>
      </c>
      <c r="H17" s="38">
        <v>598000</v>
      </c>
      <c r="I17" s="38">
        <v>428549.46</v>
      </c>
      <c r="J17" s="11">
        <f t="shared" si="3"/>
        <v>0.71663789297658864</v>
      </c>
      <c r="K17" s="38">
        <v>428549.46</v>
      </c>
      <c r="L17" s="38">
        <v>0</v>
      </c>
      <c r="M17" s="38">
        <v>428549.46</v>
      </c>
      <c r="N17" s="11">
        <f t="shared" si="4"/>
        <v>1</v>
      </c>
      <c r="O17" s="38">
        <v>0</v>
      </c>
      <c r="P17" s="12">
        <f t="shared" si="5"/>
        <v>-169450.53999999998</v>
      </c>
    </row>
    <row r="18" spans="1:16" s="39" customFormat="1" x14ac:dyDescent="0.2">
      <c r="A18" s="35">
        <v>22004</v>
      </c>
      <c r="B18" s="19" t="str">
        <f t="shared" si="0"/>
        <v>2</v>
      </c>
      <c r="C18" s="19" t="str">
        <f t="shared" si="1"/>
        <v>22</v>
      </c>
      <c r="D18" s="36" t="str">
        <f t="shared" si="2"/>
        <v>220</v>
      </c>
      <c r="E18" s="37" t="s">
        <v>34</v>
      </c>
      <c r="F18" s="38">
        <v>1490330</v>
      </c>
      <c r="G18" s="38">
        <v>0</v>
      </c>
      <c r="H18" s="38">
        <v>1490330</v>
      </c>
      <c r="I18" s="38">
        <v>1178728.1100000001</v>
      </c>
      <c r="J18" s="11">
        <f t="shared" si="3"/>
        <v>0.79091752162272788</v>
      </c>
      <c r="K18" s="38">
        <v>1180597.95</v>
      </c>
      <c r="L18" s="38">
        <v>2136.96</v>
      </c>
      <c r="M18" s="38">
        <v>1178460.99</v>
      </c>
      <c r="N18" s="11">
        <f t="shared" si="4"/>
        <v>0.99977338285416806</v>
      </c>
      <c r="O18" s="38">
        <v>267.12</v>
      </c>
      <c r="P18" s="12">
        <f t="shared" si="5"/>
        <v>-311601.8899999999</v>
      </c>
    </row>
    <row r="19" spans="1:16" s="39" customFormat="1" x14ac:dyDescent="0.2">
      <c r="A19" s="35">
        <v>22006</v>
      </c>
      <c r="B19" s="19" t="str">
        <f t="shared" si="0"/>
        <v>2</v>
      </c>
      <c r="C19" s="19" t="str">
        <f t="shared" si="1"/>
        <v>22</v>
      </c>
      <c r="D19" s="36" t="str">
        <f t="shared" si="2"/>
        <v>220</v>
      </c>
      <c r="E19" s="37" t="s">
        <v>35</v>
      </c>
      <c r="F19" s="38">
        <v>2300</v>
      </c>
      <c r="G19" s="38">
        <v>0</v>
      </c>
      <c r="H19" s="38">
        <v>2300</v>
      </c>
      <c r="I19" s="38">
        <v>1317.46</v>
      </c>
      <c r="J19" s="11">
        <f t="shared" si="3"/>
        <v>0.57280869565217396</v>
      </c>
      <c r="K19" s="38">
        <v>1912.04</v>
      </c>
      <c r="L19" s="38">
        <v>594.58000000000004</v>
      </c>
      <c r="M19" s="38">
        <v>1317.46</v>
      </c>
      <c r="N19" s="11">
        <f t="shared" si="4"/>
        <v>1</v>
      </c>
      <c r="O19" s="38">
        <v>0</v>
      </c>
      <c r="P19" s="12">
        <f t="shared" si="5"/>
        <v>-982.54</v>
      </c>
    </row>
    <row r="20" spans="1:16" s="39" customFormat="1" x14ac:dyDescent="0.2">
      <c r="A20" s="35">
        <v>29000</v>
      </c>
      <c r="B20" s="19" t="str">
        <f t="shared" ref="B20:B38" si="9">LEFT(A20,1)</f>
        <v>2</v>
      </c>
      <c r="C20" s="19" t="str">
        <f t="shared" ref="C20:C38" si="10">LEFT(A20,2)</f>
        <v>29</v>
      </c>
      <c r="D20" s="36" t="str">
        <f t="shared" ref="D20:D38" si="11">LEFT(A20,3)</f>
        <v>290</v>
      </c>
      <c r="E20" s="37" t="s">
        <v>36</v>
      </c>
      <c r="F20" s="38">
        <v>8000000</v>
      </c>
      <c r="G20" s="38">
        <v>0</v>
      </c>
      <c r="H20" s="38">
        <v>8000000</v>
      </c>
      <c r="I20" s="38">
        <v>6384470.4400000004</v>
      </c>
      <c r="J20" s="11">
        <f t="shared" si="3"/>
        <v>0.79805880500000004</v>
      </c>
      <c r="K20" s="38">
        <v>7330841.1600000001</v>
      </c>
      <c r="L20" s="38">
        <v>1217107.06</v>
      </c>
      <c r="M20" s="38">
        <v>6113734.0999999996</v>
      </c>
      <c r="N20" s="11">
        <f t="shared" si="4"/>
        <v>0.95759455031637664</v>
      </c>
      <c r="O20" s="38">
        <v>270736.34000000003</v>
      </c>
      <c r="P20" s="12">
        <f t="shared" si="5"/>
        <v>-1615529.5599999996</v>
      </c>
    </row>
    <row r="21" spans="1:16" s="39" customFormat="1" x14ac:dyDescent="0.2">
      <c r="A21" s="35">
        <v>30200</v>
      </c>
      <c r="B21" s="19" t="str">
        <f t="shared" si="9"/>
        <v>3</v>
      </c>
      <c r="C21" s="19" t="str">
        <f t="shared" si="10"/>
        <v>30</v>
      </c>
      <c r="D21" s="36" t="str">
        <f t="shared" si="11"/>
        <v>302</v>
      </c>
      <c r="E21" s="37" t="s">
        <v>37</v>
      </c>
      <c r="F21" s="38">
        <v>17786390</v>
      </c>
      <c r="G21" s="38">
        <v>0</v>
      </c>
      <c r="H21" s="38">
        <v>17786390</v>
      </c>
      <c r="I21" s="38">
        <v>-113017.57</v>
      </c>
      <c r="J21" s="11">
        <f t="shared" si="3"/>
        <v>-6.354160119057325E-3</v>
      </c>
      <c r="K21" s="38">
        <v>31593.3</v>
      </c>
      <c r="L21" s="38">
        <v>169205.7</v>
      </c>
      <c r="M21" s="38">
        <v>-137612.4</v>
      </c>
      <c r="N21" s="11">
        <f t="shared" si="4"/>
        <v>1.2176195258843381</v>
      </c>
      <c r="O21" s="38">
        <v>24594.83</v>
      </c>
      <c r="P21" s="12">
        <f t="shared" si="5"/>
        <v>-17899407.57</v>
      </c>
    </row>
    <row r="22" spans="1:16" s="39" customFormat="1" x14ac:dyDescent="0.2">
      <c r="A22" s="35">
        <v>31100</v>
      </c>
      <c r="B22" s="19" t="str">
        <f t="shared" si="9"/>
        <v>3</v>
      </c>
      <c r="C22" s="19" t="str">
        <f t="shared" si="10"/>
        <v>31</v>
      </c>
      <c r="D22" s="36" t="str">
        <f t="shared" si="11"/>
        <v>311</v>
      </c>
      <c r="E22" s="37" t="s">
        <v>38</v>
      </c>
      <c r="F22" s="38">
        <v>0</v>
      </c>
      <c r="G22" s="38">
        <v>0</v>
      </c>
      <c r="H22" s="38">
        <v>0</v>
      </c>
      <c r="I22" s="38">
        <v>128128.33</v>
      </c>
      <c r="J22" s="11" t="str">
        <f t="shared" si="3"/>
        <v xml:space="preserve"> </v>
      </c>
      <c r="K22" s="38">
        <v>59429.09</v>
      </c>
      <c r="L22" s="38">
        <v>0</v>
      </c>
      <c r="M22" s="38">
        <v>59429.09</v>
      </c>
      <c r="N22" s="11">
        <f t="shared" si="4"/>
        <v>0.46382474508174731</v>
      </c>
      <c r="O22" s="38">
        <v>68699.240000000005</v>
      </c>
      <c r="P22" s="12">
        <f t="shared" si="5"/>
        <v>128128.33</v>
      </c>
    </row>
    <row r="23" spans="1:16" s="39" customFormat="1" x14ac:dyDescent="0.2">
      <c r="A23" s="35">
        <v>31900</v>
      </c>
      <c r="B23" s="19" t="str">
        <f t="shared" si="9"/>
        <v>3</v>
      </c>
      <c r="C23" s="19" t="str">
        <f t="shared" si="10"/>
        <v>31</v>
      </c>
      <c r="D23" s="36" t="str">
        <f t="shared" si="11"/>
        <v>319</v>
      </c>
      <c r="E23" s="37" t="s">
        <v>39</v>
      </c>
      <c r="F23" s="38">
        <v>65000</v>
      </c>
      <c r="G23" s="38">
        <v>0</v>
      </c>
      <c r="H23" s="38">
        <v>65000</v>
      </c>
      <c r="I23" s="38">
        <v>46800.67</v>
      </c>
      <c r="J23" s="11">
        <f t="shared" si="3"/>
        <v>0.72001030769230767</v>
      </c>
      <c r="K23" s="38">
        <v>28283.9</v>
      </c>
      <c r="L23" s="38">
        <v>383.82</v>
      </c>
      <c r="M23" s="38">
        <v>27900.080000000002</v>
      </c>
      <c r="N23" s="11">
        <f t="shared" si="4"/>
        <v>0.59614702097213568</v>
      </c>
      <c r="O23" s="38">
        <v>18900.59</v>
      </c>
      <c r="P23" s="12">
        <f t="shared" si="5"/>
        <v>-18199.330000000002</v>
      </c>
    </row>
    <row r="24" spans="1:16" s="39" customFormat="1" x14ac:dyDescent="0.2">
      <c r="A24" s="35">
        <v>32100</v>
      </c>
      <c r="B24" s="19" t="str">
        <f t="shared" si="9"/>
        <v>3</v>
      </c>
      <c r="C24" s="19" t="str">
        <f t="shared" si="10"/>
        <v>32</v>
      </c>
      <c r="D24" s="36" t="str">
        <f t="shared" si="11"/>
        <v>321</v>
      </c>
      <c r="E24" s="37" t="s">
        <v>40</v>
      </c>
      <c r="F24" s="38">
        <v>3100000</v>
      </c>
      <c r="G24" s="38">
        <v>0</v>
      </c>
      <c r="H24" s="38">
        <v>3100000</v>
      </c>
      <c r="I24" s="38">
        <v>535407.24</v>
      </c>
      <c r="J24" s="11">
        <f t="shared" si="3"/>
        <v>0.1727120129032258</v>
      </c>
      <c r="K24" s="38">
        <v>589770.56999999995</v>
      </c>
      <c r="L24" s="38">
        <v>79291.47</v>
      </c>
      <c r="M24" s="38">
        <v>510479.1</v>
      </c>
      <c r="N24" s="11">
        <f t="shared" si="4"/>
        <v>0.95344078649366037</v>
      </c>
      <c r="O24" s="38">
        <v>24928.14</v>
      </c>
      <c r="P24" s="12">
        <f t="shared" si="5"/>
        <v>-2564592.7599999998</v>
      </c>
    </row>
    <row r="25" spans="1:16" s="39" customFormat="1" x14ac:dyDescent="0.2">
      <c r="A25" s="35">
        <v>32300</v>
      </c>
      <c r="B25" s="19" t="str">
        <f t="shared" si="9"/>
        <v>3</v>
      </c>
      <c r="C25" s="19" t="str">
        <f t="shared" si="10"/>
        <v>32</v>
      </c>
      <c r="D25" s="36" t="str">
        <f t="shared" si="11"/>
        <v>323</v>
      </c>
      <c r="E25" s="37" t="s">
        <v>41</v>
      </c>
      <c r="F25" s="38">
        <v>200000</v>
      </c>
      <c r="G25" s="38">
        <v>0</v>
      </c>
      <c r="H25" s="38">
        <v>200000</v>
      </c>
      <c r="I25" s="38">
        <v>135478.5</v>
      </c>
      <c r="J25" s="11">
        <f t="shared" si="3"/>
        <v>0.67739249999999995</v>
      </c>
      <c r="K25" s="38">
        <v>139017.18</v>
      </c>
      <c r="L25" s="38">
        <v>3538.68</v>
      </c>
      <c r="M25" s="38">
        <v>135478.5</v>
      </c>
      <c r="N25" s="11">
        <f t="shared" si="4"/>
        <v>1</v>
      </c>
      <c r="O25" s="38">
        <v>0</v>
      </c>
      <c r="P25" s="12">
        <f t="shared" si="5"/>
        <v>-64521.5</v>
      </c>
    </row>
    <row r="26" spans="1:16" s="39" customFormat="1" x14ac:dyDescent="0.2">
      <c r="A26" s="35">
        <v>32500</v>
      </c>
      <c r="B26" s="19" t="str">
        <f t="shared" si="9"/>
        <v>3</v>
      </c>
      <c r="C26" s="19" t="str">
        <f t="shared" si="10"/>
        <v>32</v>
      </c>
      <c r="D26" s="36" t="str">
        <f t="shared" si="11"/>
        <v>325</v>
      </c>
      <c r="E26" s="37" t="s">
        <v>42</v>
      </c>
      <c r="F26" s="38">
        <v>200000</v>
      </c>
      <c r="G26" s="38">
        <v>0</v>
      </c>
      <c r="H26" s="38">
        <v>200000</v>
      </c>
      <c r="I26" s="38">
        <v>82413.95</v>
      </c>
      <c r="J26" s="11">
        <f t="shared" si="3"/>
        <v>0.41206975000000001</v>
      </c>
      <c r="K26" s="38">
        <v>81909.91</v>
      </c>
      <c r="L26" s="38">
        <v>1538.85</v>
      </c>
      <c r="M26" s="38">
        <v>80371.06</v>
      </c>
      <c r="N26" s="11">
        <f t="shared" si="4"/>
        <v>0.97521184216992396</v>
      </c>
      <c r="O26" s="38">
        <v>2042.89</v>
      </c>
      <c r="P26" s="12">
        <f t="shared" si="5"/>
        <v>-117586.05</v>
      </c>
    </row>
    <row r="27" spans="1:16" s="39" customFormat="1" x14ac:dyDescent="0.2">
      <c r="A27" s="35">
        <v>32600</v>
      </c>
      <c r="B27" s="19" t="str">
        <f t="shared" si="9"/>
        <v>3</v>
      </c>
      <c r="C27" s="19" t="str">
        <f t="shared" si="10"/>
        <v>32</v>
      </c>
      <c r="D27" s="36" t="str">
        <f t="shared" si="11"/>
        <v>326</v>
      </c>
      <c r="E27" s="37" t="s">
        <v>43</v>
      </c>
      <c r="F27" s="38">
        <v>350000</v>
      </c>
      <c r="G27" s="38">
        <v>0</v>
      </c>
      <c r="H27" s="38">
        <v>350000</v>
      </c>
      <c r="I27" s="38">
        <v>215801.45</v>
      </c>
      <c r="J27" s="11">
        <f t="shared" si="3"/>
        <v>0.61657557142857145</v>
      </c>
      <c r="K27" s="38">
        <v>215963.24</v>
      </c>
      <c r="L27" s="38">
        <v>1842.07</v>
      </c>
      <c r="M27" s="38">
        <v>214121.17</v>
      </c>
      <c r="N27" s="11">
        <f t="shared" si="4"/>
        <v>0.99221376872120182</v>
      </c>
      <c r="O27" s="38">
        <v>1680.28</v>
      </c>
      <c r="P27" s="12">
        <f t="shared" si="5"/>
        <v>-134198.54999999999</v>
      </c>
    </row>
    <row r="28" spans="1:16" s="39" customFormat="1" x14ac:dyDescent="0.2">
      <c r="A28" s="35">
        <v>32900</v>
      </c>
      <c r="B28" s="19" t="str">
        <f t="shared" si="9"/>
        <v>3</v>
      </c>
      <c r="C28" s="19" t="str">
        <f t="shared" si="10"/>
        <v>32</v>
      </c>
      <c r="D28" s="36" t="str">
        <f t="shared" si="11"/>
        <v>329</v>
      </c>
      <c r="E28" s="37" t="s">
        <v>44</v>
      </c>
      <c r="F28" s="38">
        <v>12500</v>
      </c>
      <c r="G28" s="38">
        <v>0</v>
      </c>
      <c r="H28" s="38">
        <v>12500</v>
      </c>
      <c r="I28" s="38">
        <v>10353.200000000001</v>
      </c>
      <c r="J28" s="11">
        <f t="shared" si="3"/>
        <v>0.8282560000000001</v>
      </c>
      <c r="K28" s="38">
        <v>10353.200000000001</v>
      </c>
      <c r="L28" s="38">
        <v>0</v>
      </c>
      <c r="M28" s="38">
        <v>10353.200000000001</v>
      </c>
      <c r="N28" s="11">
        <f t="shared" si="4"/>
        <v>1</v>
      </c>
      <c r="O28" s="38">
        <v>0</v>
      </c>
      <c r="P28" s="12">
        <f t="shared" si="5"/>
        <v>-2146.7999999999993</v>
      </c>
    </row>
    <row r="29" spans="1:16" s="39" customFormat="1" x14ac:dyDescent="0.2">
      <c r="A29" s="35">
        <v>32901</v>
      </c>
      <c r="B29" s="19" t="str">
        <f t="shared" si="9"/>
        <v>3</v>
      </c>
      <c r="C29" s="19" t="str">
        <f t="shared" si="10"/>
        <v>32</v>
      </c>
      <c r="D29" s="36" t="str">
        <f t="shared" si="11"/>
        <v>329</v>
      </c>
      <c r="E29" s="37" t="s">
        <v>45</v>
      </c>
      <c r="F29" s="38">
        <v>240000</v>
      </c>
      <c r="G29" s="38">
        <v>0</v>
      </c>
      <c r="H29" s="38">
        <v>240000</v>
      </c>
      <c r="I29" s="38">
        <v>47735.72</v>
      </c>
      <c r="J29" s="11">
        <f t="shared" si="3"/>
        <v>0.19889883333333333</v>
      </c>
      <c r="K29" s="38">
        <v>46276.42</v>
      </c>
      <c r="L29" s="38">
        <v>0</v>
      </c>
      <c r="M29" s="38">
        <v>46276.42</v>
      </c>
      <c r="N29" s="11">
        <f t="shared" si="4"/>
        <v>0.96942960114564103</v>
      </c>
      <c r="O29" s="38">
        <v>1459.3</v>
      </c>
      <c r="P29" s="12">
        <f t="shared" si="5"/>
        <v>-192264.28</v>
      </c>
    </row>
    <row r="30" spans="1:16" s="39" customFormat="1" x14ac:dyDescent="0.2">
      <c r="A30" s="35">
        <v>32902</v>
      </c>
      <c r="B30" s="19" t="str">
        <f t="shared" si="9"/>
        <v>3</v>
      </c>
      <c r="C30" s="19" t="str">
        <f t="shared" si="10"/>
        <v>32</v>
      </c>
      <c r="D30" s="36" t="str">
        <f t="shared" si="11"/>
        <v>329</v>
      </c>
      <c r="E30" s="37" t="s">
        <v>46</v>
      </c>
      <c r="F30" s="38">
        <v>60000</v>
      </c>
      <c r="G30" s="38">
        <v>0</v>
      </c>
      <c r="H30" s="38">
        <v>60000</v>
      </c>
      <c r="I30" s="38">
        <v>65086.46</v>
      </c>
      <c r="J30" s="11">
        <f t="shared" si="3"/>
        <v>1.0847743333333333</v>
      </c>
      <c r="K30" s="38">
        <v>47277.59</v>
      </c>
      <c r="L30" s="38">
        <v>0</v>
      </c>
      <c r="M30" s="38">
        <v>47277.59</v>
      </c>
      <c r="N30" s="11">
        <f t="shared" si="4"/>
        <v>0.72638133952898953</v>
      </c>
      <c r="O30" s="38">
        <v>17808.87</v>
      </c>
      <c r="P30" s="12">
        <f t="shared" si="5"/>
        <v>5086.4599999999991</v>
      </c>
    </row>
    <row r="31" spans="1:16" s="39" customFormat="1" x14ac:dyDescent="0.2">
      <c r="A31" s="35">
        <v>32903</v>
      </c>
      <c r="B31" s="19" t="str">
        <f t="shared" si="9"/>
        <v>3</v>
      </c>
      <c r="C31" s="19" t="str">
        <f t="shared" si="10"/>
        <v>32</v>
      </c>
      <c r="D31" s="36" t="str">
        <f t="shared" si="11"/>
        <v>329</v>
      </c>
      <c r="E31" s="37" t="s">
        <v>47</v>
      </c>
      <c r="F31" s="38">
        <v>7000</v>
      </c>
      <c r="G31" s="38">
        <v>0</v>
      </c>
      <c r="H31" s="38">
        <v>7000</v>
      </c>
      <c r="I31" s="38">
        <v>1279.6600000000001</v>
      </c>
      <c r="J31" s="11">
        <f t="shared" si="3"/>
        <v>0.18280857142857143</v>
      </c>
      <c r="K31" s="38">
        <v>1011.82</v>
      </c>
      <c r="L31" s="38">
        <v>0</v>
      </c>
      <c r="M31" s="38">
        <v>1011.82</v>
      </c>
      <c r="N31" s="11">
        <f t="shared" si="4"/>
        <v>0.79069440320085016</v>
      </c>
      <c r="O31" s="38">
        <v>267.83999999999997</v>
      </c>
      <c r="P31" s="12">
        <f t="shared" si="5"/>
        <v>-5720.34</v>
      </c>
    </row>
    <row r="32" spans="1:16" s="39" customFormat="1" x14ac:dyDescent="0.2">
      <c r="A32" s="35">
        <v>32904</v>
      </c>
      <c r="B32" s="19" t="str">
        <f t="shared" si="9"/>
        <v>3</v>
      </c>
      <c r="C32" s="19" t="str">
        <f t="shared" si="10"/>
        <v>32</v>
      </c>
      <c r="D32" s="36" t="str">
        <f t="shared" si="11"/>
        <v>329</v>
      </c>
      <c r="E32" s="37" t="s">
        <v>48</v>
      </c>
      <c r="F32" s="38">
        <v>20000</v>
      </c>
      <c r="G32" s="38">
        <v>0</v>
      </c>
      <c r="H32" s="38">
        <v>20000</v>
      </c>
      <c r="I32" s="38">
        <v>9585.7199999999993</v>
      </c>
      <c r="J32" s="11">
        <f t="shared" si="3"/>
        <v>0.47928599999999999</v>
      </c>
      <c r="K32" s="38">
        <v>9770.52</v>
      </c>
      <c r="L32" s="38">
        <v>184.8</v>
      </c>
      <c r="M32" s="38">
        <v>9585.7199999999993</v>
      </c>
      <c r="N32" s="11">
        <f t="shared" si="4"/>
        <v>1</v>
      </c>
      <c r="O32" s="38">
        <v>0</v>
      </c>
      <c r="P32" s="12">
        <f t="shared" si="5"/>
        <v>-10414.280000000001</v>
      </c>
    </row>
    <row r="33" spans="1:16" s="39" customFormat="1" x14ac:dyDescent="0.2">
      <c r="A33" s="35">
        <v>33000</v>
      </c>
      <c r="B33" s="19" t="str">
        <f t="shared" si="9"/>
        <v>3</v>
      </c>
      <c r="C33" s="19" t="str">
        <f t="shared" si="10"/>
        <v>33</v>
      </c>
      <c r="D33" s="36" t="str">
        <f t="shared" si="11"/>
        <v>330</v>
      </c>
      <c r="E33" s="37" t="s">
        <v>49</v>
      </c>
      <c r="F33" s="38">
        <v>5900000</v>
      </c>
      <c r="G33" s="38">
        <v>0</v>
      </c>
      <c r="H33" s="38">
        <v>5900000</v>
      </c>
      <c r="I33" s="38">
        <v>2332339.64</v>
      </c>
      <c r="J33" s="11">
        <f t="shared" si="3"/>
        <v>0.39531180338983052</v>
      </c>
      <c r="K33" s="38">
        <v>2332882.14</v>
      </c>
      <c r="L33" s="38">
        <v>542.5</v>
      </c>
      <c r="M33" s="38">
        <v>2332339.64</v>
      </c>
      <c r="N33" s="11">
        <f t="shared" si="4"/>
        <v>1</v>
      </c>
      <c r="O33" s="38">
        <v>0</v>
      </c>
      <c r="P33" s="12">
        <f t="shared" si="5"/>
        <v>-3567660.36</v>
      </c>
    </row>
    <row r="34" spans="1:16" s="39" customFormat="1" x14ac:dyDescent="0.2">
      <c r="A34" s="35">
        <v>33100</v>
      </c>
      <c r="B34" s="19" t="str">
        <f t="shared" si="9"/>
        <v>3</v>
      </c>
      <c r="C34" s="19" t="str">
        <f t="shared" si="10"/>
        <v>33</v>
      </c>
      <c r="D34" s="36" t="str">
        <f t="shared" si="11"/>
        <v>331</v>
      </c>
      <c r="E34" s="37" t="s">
        <v>50</v>
      </c>
      <c r="F34" s="38">
        <v>1775000</v>
      </c>
      <c r="G34" s="38">
        <v>0</v>
      </c>
      <c r="H34" s="38">
        <v>1775000</v>
      </c>
      <c r="I34" s="38">
        <v>1757359.21</v>
      </c>
      <c r="J34" s="11">
        <f t="shared" si="3"/>
        <v>0.99006152676056336</v>
      </c>
      <c r="K34" s="38">
        <v>105956.5</v>
      </c>
      <c r="L34" s="38">
        <v>1515.83</v>
      </c>
      <c r="M34" s="38">
        <v>104440.67</v>
      </c>
      <c r="N34" s="11">
        <f t="shared" si="4"/>
        <v>5.9430462142113789E-2</v>
      </c>
      <c r="O34" s="38">
        <v>1652918.54</v>
      </c>
      <c r="P34" s="12">
        <f t="shared" si="5"/>
        <v>-17640.790000000037</v>
      </c>
    </row>
    <row r="35" spans="1:16" s="39" customFormat="1" x14ac:dyDescent="0.2">
      <c r="A35" s="35">
        <v>33400</v>
      </c>
      <c r="B35" s="19" t="str">
        <f t="shared" si="9"/>
        <v>3</v>
      </c>
      <c r="C35" s="19" t="str">
        <f t="shared" si="10"/>
        <v>33</v>
      </c>
      <c r="D35" s="36" t="str">
        <f t="shared" si="11"/>
        <v>334</v>
      </c>
      <c r="E35" s="37" t="s">
        <v>51</v>
      </c>
      <c r="F35" s="38">
        <v>50000</v>
      </c>
      <c r="G35" s="38">
        <v>0</v>
      </c>
      <c r="H35" s="38">
        <v>50000</v>
      </c>
      <c r="I35" s="38">
        <v>32491.14</v>
      </c>
      <c r="J35" s="11">
        <f t="shared" si="3"/>
        <v>0.64982280000000003</v>
      </c>
      <c r="K35" s="38">
        <v>29283.15</v>
      </c>
      <c r="L35" s="38">
        <v>289.22000000000003</v>
      </c>
      <c r="M35" s="38">
        <v>28993.93</v>
      </c>
      <c r="N35" s="11">
        <f t="shared" si="4"/>
        <v>0.8923641952852378</v>
      </c>
      <c r="O35" s="38">
        <v>3497.21</v>
      </c>
      <c r="P35" s="12">
        <f t="shared" si="5"/>
        <v>-17508.86</v>
      </c>
    </row>
    <row r="36" spans="1:16" s="39" customFormat="1" x14ac:dyDescent="0.2">
      <c r="A36" s="35">
        <v>33501</v>
      </c>
      <c r="B36" s="19" t="str">
        <f t="shared" si="9"/>
        <v>3</v>
      </c>
      <c r="C36" s="19" t="str">
        <f t="shared" si="10"/>
        <v>33</v>
      </c>
      <c r="D36" s="36" t="str">
        <f t="shared" si="11"/>
        <v>335</v>
      </c>
      <c r="E36" s="37" t="s">
        <v>52</v>
      </c>
      <c r="F36" s="38">
        <v>1115000</v>
      </c>
      <c r="G36" s="38">
        <v>0</v>
      </c>
      <c r="H36" s="38">
        <v>1115000</v>
      </c>
      <c r="I36" s="38">
        <v>1194488.17</v>
      </c>
      <c r="J36" s="11">
        <f t="shared" si="3"/>
        <v>1.0712898385650222</v>
      </c>
      <c r="K36" s="38">
        <v>988981.13</v>
      </c>
      <c r="L36" s="38">
        <v>7634.97</v>
      </c>
      <c r="M36" s="38">
        <v>981346.16</v>
      </c>
      <c r="N36" s="11">
        <f t="shared" si="4"/>
        <v>0.82156205866819099</v>
      </c>
      <c r="O36" s="38">
        <v>213142.01</v>
      </c>
      <c r="P36" s="12">
        <f t="shared" si="5"/>
        <v>79488.169999999925</v>
      </c>
    </row>
    <row r="37" spans="1:16" s="39" customFormat="1" x14ac:dyDescent="0.2">
      <c r="A37" s="35">
        <v>33502</v>
      </c>
      <c r="B37" s="19" t="str">
        <f t="shared" si="9"/>
        <v>3</v>
      </c>
      <c r="C37" s="19" t="str">
        <f t="shared" si="10"/>
        <v>33</v>
      </c>
      <c r="D37" s="36" t="str">
        <f t="shared" si="11"/>
        <v>335</v>
      </c>
      <c r="E37" s="37" t="s">
        <v>53</v>
      </c>
      <c r="F37" s="38">
        <v>40000</v>
      </c>
      <c r="G37" s="38">
        <v>0</v>
      </c>
      <c r="H37" s="38">
        <v>40000</v>
      </c>
      <c r="I37" s="38">
        <v>29183.65</v>
      </c>
      <c r="J37" s="11">
        <f t="shared" si="3"/>
        <v>0.72959125000000002</v>
      </c>
      <c r="K37" s="38">
        <v>579.14</v>
      </c>
      <c r="L37" s="38">
        <v>0</v>
      </c>
      <c r="M37" s="38">
        <v>579.14</v>
      </c>
      <c r="N37" s="11">
        <f t="shared" si="4"/>
        <v>1.9844673301660346E-2</v>
      </c>
      <c r="O37" s="38">
        <v>28604.51</v>
      </c>
      <c r="P37" s="12">
        <f t="shared" si="5"/>
        <v>-10816.349999999999</v>
      </c>
    </row>
    <row r="38" spans="1:16" s="39" customFormat="1" x14ac:dyDescent="0.2">
      <c r="A38" s="35">
        <v>33503</v>
      </c>
      <c r="B38" s="19" t="str">
        <f t="shared" si="9"/>
        <v>3</v>
      </c>
      <c r="C38" s="19" t="str">
        <f t="shared" si="10"/>
        <v>33</v>
      </c>
      <c r="D38" s="36" t="str">
        <f t="shared" si="11"/>
        <v>335</v>
      </c>
      <c r="E38" s="37" t="s">
        <v>54</v>
      </c>
      <c r="F38" s="38">
        <v>400000</v>
      </c>
      <c r="G38" s="38">
        <v>0</v>
      </c>
      <c r="H38" s="38">
        <v>400000</v>
      </c>
      <c r="I38" s="38">
        <v>173263.53</v>
      </c>
      <c r="J38" s="11">
        <f t="shared" si="3"/>
        <v>0.43315882499999997</v>
      </c>
      <c r="K38" s="38">
        <v>110962.52</v>
      </c>
      <c r="L38" s="38">
        <v>367</v>
      </c>
      <c r="M38" s="38">
        <v>110595.52</v>
      </c>
      <c r="N38" s="11">
        <f t="shared" si="4"/>
        <v>0.63830813097251338</v>
      </c>
      <c r="O38" s="38">
        <v>62668.01</v>
      </c>
      <c r="P38" s="12">
        <f t="shared" si="5"/>
        <v>-226736.47</v>
      </c>
    </row>
    <row r="39" spans="1:16" s="39" customFormat="1" x14ac:dyDescent="0.2">
      <c r="A39" s="35">
        <v>33504</v>
      </c>
      <c r="B39" s="19" t="str">
        <f t="shared" si="0"/>
        <v>3</v>
      </c>
      <c r="C39" s="19" t="str">
        <f t="shared" si="1"/>
        <v>33</v>
      </c>
      <c r="D39" s="36" t="str">
        <f t="shared" si="2"/>
        <v>335</v>
      </c>
      <c r="E39" s="37" t="s">
        <v>55</v>
      </c>
      <c r="F39" s="38">
        <v>6400000</v>
      </c>
      <c r="G39" s="38">
        <v>0</v>
      </c>
      <c r="H39" s="38">
        <v>6400000</v>
      </c>
      <c r="I39" s="38">
        <v>4212826.9800000004</v>
      </c>
      <c r="J39" s="11">
        <f t="shared" si="3"/>
        <v>0.65825421562500008</v>
      </c>
      <c r="K39" s="38">
        <v>3533004.18</v>
      </c>
      <c r="L39" s="38">
        <v>138.4</v>
      </c>
      <c r="M39" s="38">
        <v>3532865.78</v>
      </c>
      <c r="N39" s="11">
        <f t="shared" si="4"/>
        <v>0.83859740662788851</v>
      </c>
      <c r="O39" s="38">
        <v>679961.2</v>
      </c>
      <c r="P39" s="12">
        <f t="shared" si="5"/>
        <v>-2187173.0199999996</v>
      </c>
    </row>
    <row r="40" spans="1:16" s="39" customFormat="1" x14ac:dyDescent="0.2">
      <c r="A40" s="35">
        <v>33505</v>
      </c>
      <c r="B40" s="19" t="str">
        <f t="shared" si="0"/>
        <v>3</v>
      </c>
      <c r="C40" s="19" t="str">
        <f t="shared" si="1"/>
        <v>33</v>
      </c>
      <c r="D40" s="36" t="str">
        <f t="shared" si="2"/>
        <v>335</v>
      </c>
      <c r="E40" s="37" t="s">
        <v>56</v>
      </c>
      <c r="F40" s="38">
        <v>700000</v>
      </c>
      <c r="G40" s="38">
        <v>0</v>
      </c>
      <c r="H40" s="38">
        <v>700000</v>
      </c>
      <c r="I40" s="38">
        <v>549632.16</v>
      </c>
      <c r="J40" s="11">
        <f t="shared" si="3"/>
        <v>0.78518880000000002</v>
      </c>
      <c r="K40" s="38">
        <v>555203.56999999995</v>
      </c>
      <c r="L40" s="38">
        <v>5571.41</v>
      </c>
      <c r="M40" s="38">
        <v>549632.16</v>
      </c>
      <c r="N40" s="11">
        <f t="shared" si="4"/>
        <v>1</v>
      </c>
      <c r="O40" s="38">
        <v>0</v>
      </c>
      <c r="P40" s="12">
        <f t="shared" si="5"/>
        <v>-150367.83999999997</v>
      </c>
    </row>
    <row r="41" spans="1:16" s="39" customFormat="1" x14ac:dyDescent="0.2">
      <c r="A41" s="35">
        <v>33800</v>
      </c>
      <c r="B41" s="19" t="str">
        <f t="shared" si="0"/>
        <v>3</v>
      </c>
      <c r="C41" s="19" t="str">
        <f t="shared" si="1"/>
        <v>33</v>
      </c>
      <c r="D41" s="36" t="str">
        <f t="shared" si="2"/>
        <v>338</v>
      </c>
      <c r="E41" s="37" t="s">
        <v>57</v>
      </c>
      <c r="F41" s="38">
        <v>750000</v>
      </c>
      <c r="G41" s="38">
        <v>0</v>
      </c>
      <c r="H41" s="38">
        <v>750000</v>
      </c>
      <c r="I41" s="38">
        <v>397395.32</v>
      </c>
      <c r="J41" s="11">
        <f t="shared" si="3"/>
        <v>0.52986042666666666</v>
      </c>
      <c r="K41" s="38">
        <v>450118.73</v>
      </c>
      <c r="L41" s="38">
        <v>52723.41</v>
      </c>
      <c r="M41" s="38">
        <v>397395.32</v>
      </c>
      <c r="N41" s="11">
        <f t="shared" si="4"/>
        <v>1</v>
      </c>
      <c r="O41" s="38">
        <v>0</v>
      </c>
      <c r="P41" s="12">
        <f t="shared" si="5"/>
        <v>-352604.68</v>
      </c>
    </row>
    <row r="42" spans="1:16" s="39" customFormat="1" x14ac:dyDescent="0.2">
      <c r="A42" s="35">
        <v>33900</v>
      </c>
      <c r="B42" s="19" t="str">
        <f t="shared" si="0"/>
        <v>3</v>
      </c>
      <c r="C42" s="19" t="str">
        <f t="shared" si="1"/>
        <v>33</v>
      </c>
      <c r="D42" s="36" t="str">
        <f t="shared" si="2"/>
        <v>339</v>
      </c>
      <c r="E42" s="37" t="s">
        <v>58</v>
      </c>
      <c r="F42" s="38">
        <v>4345</v>
      </c>
      <c r="G42" s="38">
        <v>0</v>
      </c>
      <c r="H42" s="38">
        <v>4345</v>
      </c>
      <c r="I42" s="38">
        <v>0</v>
      </c>
      <c r="J42" s="11">
        <f t="shared" si="3"/>
        <v>0</v>
      </c>
      <c r="K42" s="38">
        <v>0</v>
      </c>
      <c r="L42" s="38">
        <v>0</v>
      </c>
      <c r="M42" s="38">
        <v>0</v>
      </c>
      <c r="N42" s="11" t="str">
        <f t="shared" si="4"/>
        <v xml:space="preserve"> </v>
      </c>
      <c r="O42" s="38">
        <v>0</v>
      </c>
      <c r="P42" s="12">
        <f t="shared" si="5"/>
        <v>-4345</v>
      </c>
    </row>
    <row r="43" spans="1:16" s="39" customFormat="1" x14ac:dyDescent="0.2">
      <c r="A43" s="35">
        <v>34200</v>
      </c>
      <c r="B43" s="19" t="str">
        <f t="shared" si="0"/>
        <v>3</v>
      </c>
      <c r="C43" s="19" t="str">
        <f t="shared" si="1"/>
        <v>34</v>
      </c>
      <c r="D43" s="36" t="str">
        <f t="shared" si="2"/>
        <v>342</v>
      </c>
      <c r="E43" s="37" t="s">
        <v>59</v>
      </c>
      <c r="F43" s="38">
        <v>110000</v>
      </c>
      <c r="G43" s="38">
        <v>0</v>
      </c>
      <c r="H43" s="38">
        <v>110000</v>
      </c>
      <c r="I43" s="38">
        <v>114656</v>
      </c>
      <c r="J43" s="11">
        <f t="shared" si="3"/>
        <v>1.0423272727272728</v>
      </c>
      <c r="K43" s="38">
        <v>114772</v>
      </c>
      <c r="L43" s="38">
        <v>116</v>
      </c>
      <c r="M43" s="38">
        <v>114656</v>
      </c>
      <c r="N43" s="11">
        <f t="shared" si="4"/>
        <v>1</v>
      </c>
      <c r="O43" s="38">
        <v>0</v>
      </c>
      <c r="P43" s="12">
        <f t="shared" si="5"/>
        <v>4656</v>
      </c>
    </row>
    <row r="44" spans="1:16" s="39" customFormat="1" x14ac:dyDescent="0.2">
      <c r="A44" s="35">
        <v>34201</v>
      </c>
      <c r="B44" s="19" t="str">
        <f t="shared" si="0"/>
        <v>3</v>
      </c>
      <c r="C44" s="19" t="str">
        <f t="shared" si="1"/>
        <v>34</v>
      </c>
      <c r="D44" s="36" t="str">
        <f t="shared" si="2"/>
        <v>342</v>
      </c>
      <c r="E44" s="37" t="s">
        <v>60</v>
      </c>
      <c r="F44" s="38">
        <v>356875</v>
      </c>
      <c r="G44" s="38">
        <v>0</v>
      </c>
      <c r="H44" s="38">
        <v>356875</v>
      </c>
      <c r="I44" s="38">
        <v>287274.63</v>
      </c>
      <c r="J44" s="11">
        <f t="shared" si="3"/>
        <v>0.80497269352014011</v>
      </c>
      <c r="K44" s="38">
        <v>287018.63</v>
      </c>
      <c r="L44" s="38">
        <v>0</v>
      </c>
      <c r="M44" s="38">
        <v>287018.63</v>
      </c>
      <c r="N44" s="11">
        <f t="shared" si="4"/>
        <v>0.99910886666184207</v>
      </c>
      <c r="O44" s="38">
        <v>256</v>
      </c>
      <c r="P44" s="12">
        <f t="shared" si="5"/>
        <v>-69600.37</v>
      </c>
    </row>
    <row r="45" spans="1:16" s="39" customFormat="1" x14ac:dyDescent="0.2">
      <c r="A45" s="35">
        <v>34400</v>
      </c>
      <c r="B45" s="19" t="str">
        <f t="shared" si="0"/>
        <v>3</v>
      </c>
      <c r="C45" s="19" t="str">
        <f t="shared" si="1"/>
        <v>34</v>
      </c>
      <c r="D45" s="36" t="str">
        <f t="shared" si="2"/>
        <v>344</v>
      </c>
      <c r="E45" s="37" t="s">
        <v>61</v>
      </c>
      <c r="F45" s="38">
        <v>10000</v>
      </c>
      <c r="G45" s="38">
        <v>0</v>
      </c>
      <c r="H45" s="38">
        <v>10000</v>
      </c>
      <c r="I45" s="38">
        <v>4509</v>
      </c>
      <c r="J45" s="11">
        <f t="shared" si="3"/>
        <v>0.45090000000000002</v>
      </c>
      <c r="K45" s="38">
        <v>4509</v>
      </c>
      <c r="L45" s="38">
        <v>0</v>
      </c>
      <c r="M45" s="38">
        <v>4509</v>
      </c>
      <c r="N45" s="11">
        <f t="shared" si="4"/>
        <v>1</v>
      </c>
      <c r="O45" s="38">
        <v>0</v>
      </c>
      <c r="P45" s="12">
        <f t="shared" si="5"/>
        <v>-5491</v>
      </c>
    </row>
    <row r="46" spans="1:16" s="39" customFormat="1" x14ac:dyDescent="0.2">
      <c r="A46" s="35">
        <v>34901</v>
      </c>
      <c r="B46" s="19" t="str">
        <f t="shared" si="0"/>
        <v>3</v>
      </c>
      <c r="C46" s="19" t="str">
        <f t="shared" si="1"/>
        <v>34</v>
      </c>
      <c r="D46" s="36" t="str">
        <f t="shared" si="2"/>
        <v>349</v>
      </c>
      <c r="E46" s="37" t="s">
        <v>62</v>
      </c>
      <c r="F46" s="38">
        <v>27250</v>
      </c>
      <c r="G46" s="38">
        <v>0</v>
      </c>
      <c r="H46" s="38">
        <v>27250</v>
      </c>
      <c r="I46" s="38">
        <v>14561</v>
      </c>
      <c r="J46" s="11">
        <f t="shared" si="3"/>
        <v>0.53434862385321102</v>
      </c>
      <c r="K46" s="38">
        <v>14561</v>
      </c>
      <c r="L46" s="38">
        <v>0</v>
      </c>
      <c r="M46" s="38">
        <v>14561</v>
      </c>
      <c r="N46" s="11">
        <f t="shared" si="4"/>
        <v>1</v>
      </c>
      <c r="O46" s="38">
        <v>0</v>
      </c>
      <c r="P46" s="12">
        <f t="shared" si="5"/>
        <v>-12689</v>
      </c>
    </row>
    <row r="47" spans="1:16" s="39" customFormat="1" x14ac:dyDescent="0.2">
      <c r="A47" s="35">
        <v>34902</v>
      </c>
      <c r="B47" s="19" t="str">
        <f t="shared" si="0"/>
        <v>3</v>
      </c>
      <c r="C47" s="19" t="str">
        <f t="shared" si="1"/>
        <v>34</v>
      </c>
      <c r="D47" s="36" t="str">
        <f t="shared" si="2"/>
        <v>349</v>
      </c>
      <c r="E47" s="37" t="s">
        <v>63</v>
      </c>
      <c r="F47" s="38">
        <v>25000</v>
      </c>
      <c r="G47" s="38">
        <v>0</v>
      </c>
      <c r="H47" s="38">
        <v>25000</v>
      </c>
      <c r="I47" s="38">
        <v>16942.54</v>
      </c>
      <c r="J47" s="11">
        <f t="shared" si="3"/>
        <v>0.67770160000000002</v>
      </c>
      <c r="K47" s="38">
        <v>13749.28</v>
      </c>
      <c r="L47" s="38">
        <v>0</v>
      </c>
      <c r="M47" s="38">
        <v>13749.28</v>
      </c>
      <c r="N47" s="11">
        <f t="shared" si="4"/>
        <v>0.81152412802330698</v>
      </c>
      <c r="O47" s="38">
        <v>3193.26</v>
      </c>
      <c r="P47" s="12">
        <f t="shared" si="5"/>
        <v>-8057.4599999999991</v>
      </c>
    </row>
    <row r="48" spans="1:16" s="39" customFormat="1" x14ac:dyDescent="0.2">
      <c r="A48" s="35">
        <v>34903</v>
      </c>
      <c r="B48" s="19" t="str">
        <f t="shared" si="0"/>
        <v>3</v>
      </c>
      <c r="C48" s="19" t="str">
        <f t="shared" si="1"/>
        <v>34</v>
      </c>
      <c r="D48" s="36" t="str">
        <f t="shared" si="2"/>
        <v>349</v>
      </c>
      <c r="E48" s="37" t="s">
        <v>64</v>
      </c>
      <c r="F48" s="38">
        <v>20000</v>
      </c>
      <c r="G48" s="38">
        <v>0</v>
      </c>
      <c r="H48" s="38">
        <v>20000</v>
      </c>
      <c r="I48" s="38">
        <v>13635.91</v>
      </c>
      <c r="J48" s="11">
        <f t="shared" si="3"/>
        <v>0.6817955</v>
      </c>
      <c r="K48" s="38">
        <v>11239.3</v>
      </c>
      <c r="L48" s="38">
        <v>0</v>
      </c>
      <c r="M48" s="38">
        <v>11239.3</v>
      </c>
      <c r="N48" s="11">
        <f t="shared" si="4"/>
        <v>0.82424275314225448</v>
      </c>
      <c r="O48" s="38">
        <v>2396.61</v>
      </c>
      <c r="P48" s="12">
        <f t="shared" si="5"/>
        <v>-6364.09</v>
      </c>
    </row>
    <row r="49" spans="1:16" s="39" customFormat="1" x14ac:dyDescent="0.2">
      <c r="A49" s="35">
        <v>34906</v>
      </c>
      <c r="B49" s="19" t="str">
        <f t="shared" si="0"/>
        <v>3</v>
      </c>
      <c r="C49" s="19" t="str">
        <f t="shared" si="1"/>
        <v>34</v>
      </c>
      <c r="D49" s="36" t="str">
        <f t="shared" si="2"/>
        <v>349</v>
      </c>
      <c r="E49" s="37" t="s">
        <v>65</v>
      </c>
      <c r="F49" s="38">
        <v>12000</v>
      </c>
      <c r="G49" s="38">
        <v>0</v>
      </c>
      <c r="H49" s="38">
        <v>12000</v>
      </c>
      <c r="I49" s="38">
        <v>1036.46</v>
      </c>
      <c r="J49" s="11">
        <f t="shared" si="3"/>
        <v>8.6371666666666666E-2</v>
      </c>
      <c r="K49" s="38">
        <v>1036.46</v>
      </c>
      <c r="L49" s="38">
        <v>0</v>
      </c>
      <c r="M49" s="38">
        <v>1036.46</v>
      </c>
      <c r="N49" s="11">
        <f t="shared" si="4"/>
        <v>1</v>
      </c>
      <c r="O49" s="38">
        <v>0</v>
      </c>
      <c r="P49" s="12">
        <f t="shared" si="5"/>
        <v>-10963.54</v>
      </c>
    </row>
    <row r="50" spans="1:16" s="39" customFormat="1" x14ac:dyDescent="0.2">
      <c r="A50" s="35">
        <v>34907</v>
      </c>
      <c r="B50" s="19" t="str">
        <f t="shared" si="0"/>
        <v>3</v>
      </c>
      <c r="C50" s="19" t="str">
        <f t="shared" si="1"/>
        <v>34</v>
      </c>
      <c r="D50" s="36" t="str">
        <f t="shared" si="2"/>
        <v>349</v>
      </c>
      <c r="E50" s="37" t="s">
        <v>66</v>
      </c>
      <c r="F50" s="38">
        <v>3745000</v>
      </c>
      <c r="G50" s="38">
        <v>0</v>
      </c>
      <c r="H50" s="38">
        <v>3745000</v>
      </c>
      <c r="I50" s="38">
        <v>2890369.62</v>
      </c>
      <c r="J50" s="11">
        <f t="shared" si="3"/>
        <v>0.77179429105473973</v>
      </c>
      <c r="K50" s="38">
        <v>2600228.2599999998</v>
      </c>
      <c r="L50" s="38">
        <v>625.91</v>
      </c>
      <c r="M50" s="38">
        <v>2599602.35</v>
      </c>
      <c r="N50" s="11">
        <f t="shared" si="4"/>
        <v>0.899401354073186</v>
      </c>
      <c r="O50" s="38">
        <v>290767.27</v>
      </c>
      <c r="P50" s="12">
        <f t="shared" si="5"/>
        <v>-854630.37999999989</v>
      </c>
    </row>
    <row r="51" spans="1:16" s="39" customFormat="1" x14ac:dyDescent="0.2">
      <c r="A51" s="35">
        <v>34908</v>
      </c>
      <c r="B51" s="19" t="str">
        <f t="shared" si="0"/>
        <v>3</v>
      </c>
      <c r="C51" s="19" t="str">
        <f t="shared" si="1"/>
        <v>34</v>
      </c>
      <c r="D51" s="36" t="str">
        <f t="shared" si="2"/>
        <v>349</v>
      </c>
      <c r="E51" s="37" t="s">
        <v>67</v>
      </c>
      <c r="F51" s="38">
        <v>285000</v>
      </c>
      <c r="G51" s="38">
        <v>0</v>
      </c>
      <c r="H51" s="38">
        <v>285000</v>
      </c>
      <c r="I51" s="38">
        <v>235967.41</v>
      </c>
      <c r="J51" s="11">
        <f t="shared" si="3"/>
        <v>0.82795582456140349</v>
      </c>
      <c r="K51" s="38">
        <v>181617.39</v>
      </c>
      <c r="L51" s="38">
        <v>0</v>
      </c>
      <c r="M51" s="38">
        <v>181617.39</v>
      </c>
      <c r="N51" s="11">
        <f t="shared" si="4"/>
        <v>0.76967149828020742</v>
      </c>
      <c r="O51" s="38">
        <v>54350.02</v>
      </c>
      <c r="P51" s="12">
        <f t="shared" si="5"/>
        <v>-49032.59</v>
      </c>
    </row>
    <row r="52" spans="1:16" s="39" customFormat="1" x14ac:dyDescent="0.2">
      <c r="A52" s="35">
        <v>34909</v>
      </c>
      <c r="B52" s="19" t="str">
        <f t="shared" si="0"/>
        <v>3</v>
      </c>
      <c r="C52" s="19" t="str">
        <f t="shared" si="1"/>
        <v>34</v>
      </c>
      <c r="D52" s="36" t="str">
        <f t="shared" si="2"/>
        <v>349</v>
      </c>
      <c r="E52" s="37" t="s">
        <v>68</v>
      </c>
      <c r="F52" s="38">
        <v>205000</v>
      </c>
      <c r="G52" s="38">
        <v>0</v>
      </c>
      <c r="H52" s="38">
        <v>205000</v>
      </c>
      <c r="I52" s="38">
        <v>224603.72</v>
      </c>
      <c r="J52" s="11">
        <f t="shared" si="3"/>
        <v>1.0956279024390243</v>
      </c>
      <c r="K52" s="38">
        <v>224603.72</v>
      </c>
      <c r="L52" s="38">
        <v>0</v>
      </c>
      <c r="M52" s="38">
        <v>224603.72</v>
      </c>
      <c r="N52" s="11">
        <f t="shared" si="4"/>
        <v>1</v>
      </c>
      <c r="O52" s="38">
        <v>0</v>
      </c>
      <c r="P52" s="12">
        <f t="shared" si="5"/>
        <v>19603.72</v>
      </c>
    </row>
    <row r="53" spans="1:16" s="39" customFormat="1" x14ac:dyDescent="0.2">
      <c r="A53" s="35">
        <v>35100</v>
      </c>
      <c r="B53" s="19" t="str">
        <f t="shared" si="0"/>
        <v>3</v>
      </c>
      <c r="C53" s="19" t="str">
        <f t="shared" si="1"/>
        <v>35</v>
      </c>
      <c r="D53" s="36" t="str">
        <f t="shared" si="2"/>
        <v>351</v>
      </c>
      <c r="E53" s="37" t="s">
        <v>69</v>
      </c>
      <c r="F53" s="38">
        <v>1597730</v>
      </c>
      <c r="G53" s="38">
        <v>0</v>
      </c>
      <c r="H53" s="38">
        <v>1597730</v>
      </c>
      <c r="I53" s="38">
        <v>-981.51</v>
      </c>
      <c r="J53" s="11">
        <f t="shared" si="3"/>
        <v>-6.143153098458438E-4</v>
      </c>
      <c r="K53" s="38">
        <v>0</v>
      </c>
      <c r="L53" s="38">
        <v>981.51</v>
      </c>
      <c r="M53" s="38">
        <v>-981.51</v>
      </c>
      <c r="N53" s="11">
        <f t="shared" si="4"/>
        <v>1</v>
      </c>
      <c r="O53" s="38">
        <v>0</v>
      </c>
      <c r="P53" s="12">
        <f t="shared" si="5"/>
        <v>-1598711.51</v>
      </c>
    </row>
    <row r="54" spans="1:16" s="39" customFormat="1" x14ac:dyDescent="0.2">
      <c r="A54" s="35">
        <v>36000</v>
      </c>
      <c r="B54" s="19" t="str">
        <f t="shared" si="0"/>
        <v>3</v>
      </c>
      <c r="C54" s="19" t="str">
        <f t="shared" si="1"/>
        <v>36</v>
      </c>
      <c r="D54" s="36" t="str">
        <f t="shared" si="2"/>
        <v>360</v>
      </c>
      <c r="E54" s="37" t="s">
        <v>70</v>
      </c>
      <c r="F54" s="38">
        <v>0</v>
      </c>
      <c r="G54" s="38">
        <v>0</v>
      </c>
      <c r="H54" s="38">
        <v>0</v>
      </c>
      <c r="I54" s="38">
        <v>0</v>
      </c>
      <c r="J54" s="11" t="str">
        <f t="shared" si="3"/>
        <v xml:space="preserve"> </v>
      </c>
      <c r="K54" s="38">
        <v>0</v>
      </c>
      <c r="L54" s="38">
        <v>0</v>
      </c>
      <c r="M54" s="38">
        <v>0</v>
      </c>
      <c r="N54" s="11" t="str">
        <f t="shared" si="4"/>
        <v xml:space="preserve"> </v>
      </c>
      <c r="O54" s="38">
        <v>0</v>
      </c>
      <c r="P54" s="12">
        <f t="shared" si="5"/>
        <v>0</v>
      </c>
    </row>
    <row r="55" spans="1:16" s="39" customFormat="1" x14ac:dyDescent="0.2">
      <c r="A55" s="35">
        <v>36001</v>
      </c>
      <c r="B55" s="19" t="str">
        <f t="shared" si="0"/>
        <v>3</v>
      </c>
      <c r="C55" s="19" t="str">
        <f t="shared" si="1"/>
        <v>36</v>
      </c>
      <c r="D55" s="36" t="str">
        <f t="shared" si="2"/>
        <v>360</v>
      </c>
      <c r="E55" s="37" t="s">
        <v>71</v>
      </c>
      <c r="F55" s="38">
        <v>800000</v>
      </c>
      <c r="G55" s="38">
        <v>0</v>
      </c>
      <c r="H55" s="38">
        <v>800000</v>
      </c>
      <c r="I55" s="38">
        <v>418670.99</v>
      </c>
      <c r="J55" s="11">
        <f t="shared" si="3"/>
        <v>0.52333873750000004</v>
      </c>
      <c r="K55" s="38">
        <v>418060.58</v>
      </c>
      <c r="L55" s="38">
        <v>0</v>
      </c>
      <c r="M55" s="38">
        <v>418060.58</v>
      </c>
      <c r="N55" s="11">
        <f t="shared" si="4"/>
        <v>0.99854202938684633</v>
      </c>
      <c r="O55" s="38">
        <v>610.41</v>
      </c>
      <c r="P55" s="12">
        <f t="shared" si="5"/>
        <v>-381329.01</v>
      </c>
    </row>
    <row r="56" spans="1:16" s="39" customFormat="1" x14ac:dyDescent="0.2">
      <c r="A56" s="35">
        <v>36002</v>
      </c>
      <c r="B56" s="19" t="str">
        <f t="shared" si="0"/>
        <v>3</v>
      </c>
      <c r="C56" s="19" t="str">
        <f t="shared" si="1"/>
        <v>36</v>
      </c>
      <c r="D56" s="36" t="str">
        <f t="shared" si="2"/>
        <v>360</v>
      </c>
      <c r="E56" s="37" t="s">
        <v>72</v>
      </c>
      <c r="F56" s="38">
        <v>210000</v>
      </c>
      <c r="G56" s="38">
        <v>0</v>
      </c>
      <c r="H56" s="38">
        <v>210000</v>
      </c>
      <c r="I56" s="38">
        <v>144543.45000000001</v>
      </c>
      <c r="J56" s="11">
        <f t="shared" si="3"/>
        <v>0.68830214285714286</v>
      </c>
      <c r="K56" s="38">
        <v>119466.06</v>
      </c>
      <c r="L56" s="38">
        <v>0</v>
      </c>
      <c r="M56" s="38">
        <v>119466.06</v>
      </c>
      <c r="N56" s="11">
        <f t="shared" si="4"/>
        <v>0.82650621664281565</v>
      </c>
      <c r="O56" s="38">
        <v>25077.39</v>
      </c>
      <c r="P56" s="12">
        <f t="shared" si="5"/>
        <v>-65456.549999999988</v>
      </c>
    </row>
    <row r="57" spans="1:16" s="39" customFormat="1" x14ac:dyDescent="0.2">
      <c r="A57" s="35">
        <v>36003</v>
      </c>
      <c r="B57" s="19" t="str">
        <f t="shared" si="0"/>
        <v>3</v>
      </c>
      <c r="C57" s="19" t="str">
        <f t="shared" si="1"/>
        <v>36</v>
      </c>
      <c r="D57" s="36" t="str">
        <f t="shared" si="2"/>
        <v>360</v>
      </c>
      <c r="E57" s="37" t="s">
        <v>73</v>
      </c>
      <c r="F57" s="38">
        <v>120000</v>
      </c>
      <c r="G57" s="38">
        <v>0</v>
      </c>
      <c r="H57" s="38">
        <v>120000</v>
      </c>
      <c r="I57" s="38">
        <v>71858</v>
      </c>
      <c r="J57" s="11">
        <f t="shared" si="3"/>
        <v>0.59881666666666666</v>
      </c>
      <c r="K57" s="38">
        <v>71858</v>
      </c>
      <c r="L57" s="38">
        <v>0</v>
      </c>
      <c r="M57" s="38">
        <v>71858</v>
      </c>
      <c r="N57" s="11">
        <f t="shared" si="4"/>
        <v>1</v>
      </c>
      <c r="O57" s="38">
        <v>0</v>
      </c>
      <c r="P57" s="12">
        <f t="shared" si="5"/>
        <v>-48142</v>
      </c>
    </row>
    <row r="58" spans="1:16" s="39" customFormat="1" x14ac:dyDescent="0.2">
      <c r="A58" s="35">
        <v>36004</v>
      </c>
      <c r="B58" s="19" t="str">
        <f t="shared" si="0"/>
        <v>3</v>
      </c>
      <c r="C58" s="19" t="str">
        <f t="shared" si="1"/>
        <v>36</v>
      </c>
      <c r="D58" s="36" t="str">
        <f t="shared" si="2"/>
        <v>360</v>
      </c>
      <c r="E58" s="37" t="s">
        <v>74</v>
      </c>
      <c r="F58" s="38">
        <v>0</v>
      </c>
      <c r="G58" s="38">
        <v>0</v>
      </c>
      <c r="H58" s="38">
        <v>0</v>
      </c>
      <c r="I58" s="38">
        <v>0</v>
      </c>
      <c r="J58" s="11" t="str">
        <f t="shared" si="3"/>
        <v xml:space="preserve"> </v>
      </c>
      <c r="K58" s="38">
        <v>0</v>
      </c>
      <c r="L58" s="38">
        <v>0</v>
      </c>
      <c r="M58" s="38">
        <v>0</v>
      </c>
      <c r="N58" s="11" t="str">
        <f t="shared" si="4"/>
        <v xml:space="preserve"> </v>
      </c>
      <c r="O58" s="38">
        <v>0</v>
      </c>
      <c r="P58" s="12">
        <f t="shared" si="5"/>
        <v>0</v>
      </c>
    </row>
    <row r="59" spans="1:16" s="39" customFormat="1" x14ac:dyDescent="0.2">
      <c r="A59" s="35">
        <v>36005</v>
      </c>
      <c r="B59" s="19" t="str">
        <f t="shared" si="0"/>
        <v>3</v>
      </c>
      <c r="C59" s="19" t="str">
        <f t="shared" si="1"/>
        <v>36</v>
      </c>
      <c r="D59" s="36" t="str">
        <f t="shared" si="2"/>
        <v>360</v>
      </c>
      <c r="E59" s="37" t="s">
        <v>75</v>
      </c>
      <c r="F59" s="38">
        <v>130000</v>
      </c>
      <c r="G59" s="38">
        <v>0</v>
      </c>
      <c r="H59" s="38">
        <v>130000</v>
      </c>
      <c r="I59" s="38">
        <v>89446.97</v>
      </c>
      <c r="J59" s="11">
        <f t="shared" si="3"/>
        <v>0.6880536153846154</v>
      </c>
      <c r="K59" s="38">
        <v>71447.100000000006</v>
      </c>
      <c r="L59" s="38">
        <v>0</v>
      </c>
      <c r="M59" s="38">
        <v>71447.100000000006</v>
      </c>
      <c r="N59" s="11">
        <f t="shared" si="4"/>
        <v>0.79876489947060259</v>
      </c>
      <c r="O59" s="38">
        <v>17999.87</v>
      </c>
      <c r="P59" s="12">
        <f t="shared" si="5"/>
        <v>-40553.03</v>
      </c>
    </row>
    <row r="60" spans="1:16" s="39" customFormat="1" x14ac:dyDescent="0.2">
      <c r="A60" s="35">
        <v>36006</v>
      </c>
      <c r="B60" s="19" t="str">
        <f t="shared" si="0"/>
        <v>3</v>
      </c>
      <c r="C60" s="19" t="str">
        <f t="shared" si="1"/>
        <v>36</v>
      </c>
      <c r="D60" s="36" t="str">
        <f t="shared" si="2"/>
        <v>360</v>
      </c>
      <c r="E60" s="37" t="s">
        <v>76</v>
      </c>
      <c r="F60" s="38">
        <v>120000</v>
      </c>
      <c r="G60" s="38">
        <v>0</v>
      </c>
      <c r="H60" s="38">
        <v>120000</v>
      </c>
      <c r="I60" s="38">
        <v>77728.22</v>
      </c>
      <c r="J60" s="11">
        <f t="shared" si="3"/>
        <v>0.64773516666666664</v>
      </c>
      <c r="K60" s="38">
        <v>77728.22</v>
      </c>
      <c r="L60" s="38">
        <v>0</v>
      </c>
      <c r="M60" s="38">
        <v>77728.22</v>
      </c>
      <c r="N60" s="11">
        <f t="shared" si="4"/>
        <v>1</v>
      </c>
      <c r="O60" s="38">
        <v>0</v>
      </c>
      <c r="P60" s="12">
        <f t="shared" si="5"/>
        <v>-42271.78</v>
      </c>
    </row>
    <row r="61" spans="1:16" s="39" customFormat="1" x14ac:dyDescent="0.2">
      <c r="A61" s="35">
        <v>36007</v>
      </c>
      <c r="B61" s="19" t="str">
        <f t="shared" si="0"/>
        <v>3</v>
      </c>
      <c r="C61" s="19" t="str">
        <f t="shared" si="1"/>
        <v>36</v>
      </c>
      <c r="D61" s="36" t="str">
        <f t="shared" si="2"/>
        <v>360</v>
      </c>
      <c r="E61" s="37" t="s">
        <v>77</v>
      </c>
      <c r="F61" s="38">
        <v>4500</v>
      </c>
      <c r="G61" s="38">
        <v>0</v>
      </c>
      <c r="H61" s="38">
        <v>4500</v>
      </c>
      <c r="I61" s="38">
        <v>2371.9699999999998</v>
      </c>
      <c r="J61" s="11">
        <f t="shared" si="3"/>
        <v>0.52710444444444438</v>
      </c>
      <c r="K61" s="38">
        <v>2371.9699999999998</v>
      </c>
      <c r="L61" s="38">
        <v>0</v>
      </c>
      <c r="M61" s="38">
        <v>2371.9699999999998</v>
      </c>
      <c r="N61" s="11">
        <f t="shared" si="4"/>
        <v>1</v>
      </c>
      <c r="O61" s="38">
        <v>0</v>
      </c>
      <c r="P61" s="12">
        <f t="shared" si="5"/>
        <v>-2128.0300000000002</v>
      </c>
    </row>
    <row r="62" spans="1:16" s="39" customFormat="1" x14ac:dyDescent="0.2">
      <c r="A62" s="35">
        <v>38900</v>
      </c>
      <c r="B62" s="19" t="str">
        <f t="shared" si="0"/>
        <v>3</v>
      </c>
      <c r="C62" s="19" t="str">
        <f t="shared" si="1"/>
        <v>38</v>
      </c>
      <c r="D62" s="36" t="str">
        <f t="shared" si="2"/>
        <v>389</v>
      </c>
      <c r="E62" s="37" t="s">
        <v>78</v>
      </c>
      <c r="F62" s="38">
        <v>350000</v>
      </c>
      <c r="G62" s="38">
        <v>0</v>
      </c>
      <c r="H62" s="38">
        <v>350000</v>
      </c>
      <c r="I62" s="38">
        <v>173304.5</v>
      </c>
      <c r="J62" s="11">
        <f t="shared" si="3"/>
        <v>0.49515571428571431</v>
      </c>
      <c r="K62" s="38">
        <v>171301.88</v>
      </c>
      <c r="L62" s="38">
        <v>0</v>
      </c>
      <c r="M62" s="38">
        <v>171301.88</v>
      </c>
      <c r="N62" s="11">
        <f t="shared" si="4"/>
        <v>0.98844450086408608</v>
      </c>
      <c r="O62" s="38">
        <v>2002.62</v>
      </c>
      <c r="P62" s="12">
        <f t="shared" si="5"/>
        <v>-176695.5</v>
      </c>
    </row>
    <row r="63" spans="1:16" s="39" customFormat="1" x14ac:dyDescent="0.2">
      <c r="A63" s="35">
        <v>39101</v>
      </c>
      <c r="B63" s="19" t="str">
        <f t="shared" si="0"/>
        <v>3</v>
      </c>
      <c r="C63" s="19" t="str">
        <f t="shared" si="1"/>
        <v>39</v>
      </c>
      <c r="D63" s="36" t="str">
        <f t="shared" si="2"/>
        <v>391</v>
      </c>
      <c r="E63" s="37" t="s">
        <v>79</v>
      </c>
      <c r="F63" s="38">
        <v>100000</v>
      </c>
      <c r="G63" s="38">
        <v>0</v>
      </c>
      <c r="H63" s="38">
        <v>100000</v>
      </c>
      <c r="I63" s="38">
        <v>68553.64</v>
      </c>
      <c r="J63" s="11">
        <f t="shared" si="3"/>
        <v>0.68553640000000005</v>
      </c>
      <c r="K63" s="38">
        <v>27235.200000000001</v>
      </c>
      <c r="L63" s="38">
        <v>60.56</v>
      </c>
      <c r="M63" s="38">
        <v>27174.639999999999</v>
      </c>
      <c r="N63" s="11">
        <f t="shared" si="4"/>
        <v>0.3963996660133583</v>
      </c>
      <c r="O63" s="38">
        <v>41379</v>
      </c>
      <c r="P63" s="12">
        <f t="shared" si="5"/>
        <v>-31446.36</v>
      </c>
    </row>
    <row r="64" spans="1:16" s="39" customFormat="1" x14ac:dyDescent="0.2">
      <c r="A64" s="35">
        <v>39102</v>
      </c>
      <c r="B64" s="19" t="str">
        <f t="shared" si="0"/>
        <v>3</v>
      </c>
      <c r="C64" s="19" t="str">
        <f t="shared" si="1"/>
        <v>39</v>
      </c>
      <c r="D64" s="36" t="str">
        <f t="shared" si="2"/>
        <v>391</v>
      </c>
      <c r="E64" s="37" t="s">
        <v>80</v>
      </c>
      <c r="F64" s="38">
        <v>50000</v>
      </c>
      <c r="G64" s="38">
        <v>0</v>
      </c>
      <c r="H64" s="38">
        <v>50000</v>
      </c>
      <c r="I64" s="38">
        <v>-58.91</v>
      </c>
      <c r="J64" s="11">
        <f t="shared" si="3"/>
        <v>-1.1781999999999999E-3</v>
      </c>
      <c r="K64" s="38">
        <v>10.82</v>
      </c>
      <c r="L64" s="38">
        <v>69.73</v>
      </c>
      <c r="M64" s="38">
        <v>-58.91</v>
      </c>
      <c r="N64" s="11">
        <f t="shared" si="4"/>
        <v>1</v>
      </c>
      <c r="O64" s="38">
        <v>0</v>
      </c>
      <c r="P64" s="12">
        <f t="shared" si="5"/>
        <v>-50058.91</v>
      </c>
    </row>
    <row r="65" spans="1:16" s="39" customFormat="1" x14ac:dyDescent="0.2">
      <c r="A65" s="35">
        <v>39103</v>
      </c>
      <c r="B65" s="19" t="str">
        <f t="shared" si="0"/>
        <v>3</v>
      </c>
      <c r="C65" s="19" t="str">
        <f t="shared" si="1"/>
        <v>39</v>
      </c>
      <c r="D65" s="36" t="str">
        <f t="shared" si="2"/>
        <v>391</v>
      </c>
      <c r="E65" s="37" t="s">
        <v>81</v>
      </c>
      <c r="F65" s="38">
        <v>200000</v>
      </c>
      <c r="G65" s="38">
        <v>0</v>
      </c>
      <c r="H65" s="38">
        <v>200000</v>
      </c>
      <c r="I65" s="38">
        <v>327981.24</v>
      </c>
      <c r="J65" s="11">
        <f t="shared" si="3"/>
        <v>1.6399062</v>
      </c>
      <c r="K65" s="38">
        <v>31500.93</v>
      </c>
      <c r="L65" s="38">
        <v>2261.2800000000002</v>
      </c>
      <c r="M65" s="38">
        <v>29239.65</v>
      </c>
      <c r="N65" s="11">
        <f t="shared" si="4"/>
        <v>8.9150373356720047E-2</v>
      </c>
      <c r="O65" s="38">
        <v>298741.59000000003</v>
      </c>
      <c r="P65" s="12">
        <f t="shared" si="5"/>
        <v>127981.23999999999</v>
      </c>
    </row>
    <row r="66" spans="1:16" s="39" customFormat="1" x14ac:dyDescent="0.2">
      <c r="A66" s="35">
        <v>39104</v>
      </c>
      <c r="B66" s="19" t="str">
        <f t="shared" si="0"/>
        <v>3</v>
      </c>
      <c r="C66" s="19" t="str">
        <f t="shared" si="1"/>
        <v>39</v>
      </c>
      <c r="D66" s="36" t="str">
        <f t="shared" si="2"/>
        <v>391</v>
      </c>
      <c r="E66" s="37" t="s">
        <v>82</v>
      </c>
      <c r="F66" s="38">
        <v>1300</v>
      </c>
      <c r="G66" s="38">
        <v>0</v>
      </c>
      <c r="H66" s="38">
        <v>1300</v>
      </c>
      <c r="I66" s="38">
        <v>137751.5</v>
      </c>
      <c r="J66" s="11">
        <f t="shared" si="3"/>
        <v>105.96269230769231</v>
      </c>
      <c r="K66" s="38">
        <v>58505.5</v>
      </c>
      <c r="L66" s="38">
        <v>0</v>
      </c>
      <c r="M66" s="38">
        <v>58505.5</v>
      </c>
      <c r="N66" s="11">
        <f t="shared" si="4"/>
        <v>0.4247176981738856</v>
      </c>
      <c r="O66" s="38">
        <v>79246</v>
      </c>
      <c r="P66" s="12">
        <f t="shared" si="5"/>
        <v>136451.5</v>
      </c>
    </row>
    <row r="67" spans="1:16" s="39" customFormat="1" x14ac:dyDescent="0.2">
      <c r="A67" s="35">
        <v>39105</v>
      </c>
      <c r="B67" s="19" t="str">
        <f t="shared" si="0"/>
        <v>3</v>
      </c>
      <c r="C67" s="19" t="str">
        <f t="shared" si="1"/>
        <v>39</v>
      </c>
      <c r="D67" s="36" t="str">
        <f t="shared" si="2"/>
        <v>391</v>
      </c>
      <c r="E67" s="37" t="s">
        <v>83</v>
      </c>
      <c r="F67" s="38">
        <v>130000</v>
      </c>
      <c r="G67" s="38">
        <v>0</v>
      </c>
      <c r="H67" s="38">
        <v>130000</v>
      </c>
      <c r="I67" s="38">
        <v>154957.68</v>
      </c>
      <c r="J67" s="11">
        <f t="shared" si="3"/>
        <v>1.1919821538461537</v>
      </c>
      <c r="K67" s="38">
        <v>44617.84</v>
      </c>
      <c r="L67" s="38">
        <v>0</v>
      </c>
      <c r="M67" s="38">
        <v>44617.84</v>
      </c>
      <c r="N67" s="11">
        <f t="shared" si="4"/>
        <v>0.28793564797820925</v>
      </c>
      <c r="O67" s="38">
        <v>110339.84</v>
      </c>
      <c r="P67" s="12">
        <f t="shared" si="5"/>
        <v>24957.679999999993</v>
      </c>
    </row>
    <row r="68" spans="1:16" s="39" customFormat="1" x14ac:dyDescent="0.2">
      <c r="A68" s="35">
        <v>39106</v>
      </c>
      <c r="B68" s="19" t="str">
        <f t="shared" si="0"/>
        <v>3</v>
      </c>
      <c r="C68" s="19" t="str">
        <f t="shared" si="1"/>
        <v>39</v>
      </c>
      <c r="D68" s="36" t="str">
        <f t="shared" si="2"/>
        <v>391</v>
      </c>
      <c r="E68" s="37" t="s">
        <v>84</v>
      </c>
      <c r="F68" s="38">
        <v>0</v>
      </c>
      <c r="G68" s="38">
        <v>0</v>
      </c>
      <c r="H68" s="38">
        <v>0</v>
      </c>
      <c r="I68" s="38">
        <v>802</v>
      </c>
      <c r="J68" s="11" t="str">
        <f t="shared" si="3"/>
        <v xml:space="preserve"> </v>
      </c>
      <c r="K68" s="38">
        <v>401</v>
      </c>
      <c r="L68" s="38">
        <v>0</v>
      </c>
      <c r="M68" s="38">
        <v>401</v>
      </c>
      <c r="N68" s="11">
        <f t="shared" si="4"/>
        <v>0.5</v>
      </c>
      <c r="O68" s="38">
        <v>401</v>
      </c>
      <c r="P68" s="12">
        <f t="shared" si="5"/>
        <v>802</v>
      </c>
    </row>
    <row r="69" spans="1:16" s="39" customFormat="1" x14ac:dyDescent="0.2">
      <c r="A69" s="35">
        <v>39107</v>
      </c>
      <c r="B69" s="19" t="str">
        <f t="shared" si="0"/>
        <v>3</v>
      </c>
      <c r="C69" s="19" t="str">
        <f t="shared" si="1"/>
        <v>39</v>
      </c>
      <c r="D69" s="36" t="str">
        <f t="shared" si="2"/>
        <v>391</v>
      </c>
      <c r="E69" s="37" t="s">
        <v>85</v>
      </c>
      <c r="F69" s="38">
        <v>10600</v>
      </c>
      <c r="G69" s="38">
        <v>0</v>
      </c>
      <c r="H69" s="38">
        <v>10600</v>
      </c>
      <c r="I69" s="38">
        <v>0</v>
      </c>
      <c r="J69" s="11">
        <f t="shared" si="3"/>
        <v>0</v>
      </c>
      <c r="K69" s="38">
        <v>0</v>
      </c>
      <c r="L69" s="38">
        <v>0</v>
      </c>
      <c r="M69" s="38">
        <v>0</v>
      </c>
      <c r="N69" s="11" t="str">
        <f t="shared" si="4"/>
        <v xml:space="preserve"> </v>
      </c>
      <c r="O69" s="38">
        <v>0</v>
      </c>
      <c r="P69" s="12">
        <f t="shared" si="5"/>
        <v>-10600</v>
      </c>
    </row>
    <row r="70" spans="1:16" s="39" customFormat="1" x14ac:dyDescent="0.2">
      <c r="A70" s="35">
        <v>39110</v>
      </c>
      <c r="B70" s="19" t="str">
        <f t="shared" si="0"/>
        <v>3</v>
      </c>
      <c r="C70" s="19" t="str">
        <f t="shared" si="1"/>
        <v>39</v>
      </c>
      <c r="D70" s="36" t="str">
        <f t="shared" si="2"/>
        <v>391</v>
      </c>
      <c r="E70" s="37" t="s">
        <v>86</v>
      </c>
      <c r="F70" s="38">
        <v>220000</v>
      </c>
      <c r="G70" s="38">
        <v>0</v>
      </c>
      <c r="H70" s="38">
        <v>220000</v>
      </c>
      <c r="I70" s="38">
        <v>119128.42</v>
      </c>
      <c r="J70" s="11">
        <f t="shared" si="3"/>
        <v>0.54149281818181816</v>
      </c>
      <c r="K70" s="38">
        <v>39568.39</v>
      </c>
      <c r="L70" s="38">
        <v>0</v>
      </c>
      <c r="M70" s="38">
        <v>39568.39</v>
      </c>
      <c r="N70" s="11">
        <f t="shared" si="4"/>
        <v>0.3321490371483144</v>
      </c>
      <c r="O70" s="38">
        <v>79560.03</v>
      </c>
      <c r="P70" s="12">
        <f t="shared" si="5"/>
        <v>-100871.58</v>
      </c>
    </row>
    <row r="71" spans="1:16" s="39" customFormat="1" x14ac:dyDescent="0.2">
      <c r="A71" s="35">
        <v>39120</v>
      </c>
      <c r="B71" s="19" t="str">
        <f t="shared" si="0"/>
        <v>3</v>
      </c>
      <c r="C71" s="19" t="str">
        <f t="shared" si="1"/>
        <v>39</v>
      </c>
      <c r="D71" s="36" t="str">
        <f t="shared" si="2"/>
        <v>391</v>
      </c>
      <c r="E71" s="37" t="s">
        <v>87</v>
      </c>
      <c r="F71" s="38">
        <v>7800000</v>
      </c>
      <c r="G71" s="38">
        <v>0</v>
      </c>
      <c r="H71" s="38">
        <v>7800000</v>
      </c>
      <c r="I71" s="38">
        <v>5734785.3799999999</v>
      </c>
      <c r="J71" s="11">
        <f t="shared" ref="J71:J134" si="12">IF(H71=0," ",I71/H71)</f>
        <v>0.73522889487179488</v>
      </c>
      <c r="K71" s="38">
        <v>2976914.36</v>
      </c>
      <c r="L71" s="38">
        <v>24269.37</v>
      </c>
      <c r="M71" s="38">
        <v>2952644.99</v>
      </c>
      <c r="N71" s="11">
        <f t="shared" si="4"/>
        <v>0.51486582223239197</v>
      </c>
      <c r="O71" s="38">
        <v>2782140.39</v>
      </c>
      <c r="P71" s="12">
        <f t="shared" si="5"/>
        <v>-2065214.62</v>
      </c>
    </row>
    <row r="72" spans="1:16" s="39" customFormat="1" x14ac:dyDescent="0.2">
      <c r="A72" s="35">
        <v>39200</v>
      </c>
      <c r="B72" s="19" t="str">
        <f t="shared" si="0"/>
        <v>3</v>
      </c>
      <c r="C72" s="19" t="str">
        <f t="shared" si="1"/>
        <v>39</v>
      </c>
      <c r="D72" s="36" t="str">
        <f t="shared" si="2"/>
        <v>392</v>
      </c>
      <c r="E72" s="37" t="s">
        <v>88</v>
      </c>
      <c r="F72" s="38">
        <v>25000</v>
      </c>
      <c r="G72" s="38">
        <v>0</v>
      </c>
      <c r="H72" s="38">
        <v>25000</v>
      </c>
      <c r="I72" s="38">
        <v>8809.86</v>
      </c>
      <c r="J72" s="11">
        <f t="shared" si="12"/>
        <v>0.3523944</v>
      </c>
      <c r="K72" s="38">
        <v>7426.51</v>
      </c>
      <c r="L72" s="38">
        <v>104.9</v>
      </c>
      <c r="M72" s="38">
        <v>7321.61</v>
      </c>
      <c r="N72" s="11">
        <f t="shared" si="4"/>
        <v>0.83106996024908442</v>
      </c>
      <c r="O72" s="38">
        <v>1488.25</v>
      </c>
      <c r="P72" s="12">
        <f t="shared" si="5"/>
        <v>-16190.14</v>
      </c>
    </row>
    <row r="73" spans="1:16" s="39" customFormat="1" x14ac:dyDescent="0.2">
      <c r="A73" s="35">
        <v>39210</v>
      </c>
      <c r="B73" s="19" t="str">
        <f t="shared" si="0"/>
        <v>3</v>
      </c>
      <c r="C73" s="19" t="str">
        <f t="shared" si="1"/>
        <v>39</v>
      </c>
      <c r="D73" s="36" t="str">
        <f t="shared" si="2"/>
        <v>392</v>
      </c>
      <c r="E73" s="37" t="s">
        <v>89</v>
      </c>
      <c r="F73" s="38">
        <v>160000</v>
      </c>
      <c r="G73" s="38">
        <v>0</v>
      </c>
      <c r="H73" s="38">
        <v>160000</v>
      </c>
      <c r="I73" s="38">
        <v>118377.91</v>
      </c>
      <c r="J73" s="11">
        <f t="shared" si="12"/>
        <v>0.73986193750000007</v>
      </c>
      <c r="K73" s="38">
        <v>119414.02</v>
      </c>
      <c r="L73" s="38">
        <v>1036.1099999999999</v>
      </c>
      <c r="M73" s="38">
        <v>118377.91</v>
      </c>
      <c r="N73" s="11">
        <f t="shared" si="4"/>
        <v>1</v>
      </c>
      <c r="O73" s="38">
        <v>0</v>
      </c>
      <c r="P73" s="12">
        <f t="shared" si="5"/>
        <v>-41622.089999999997</v>
      </c>
    </row>
    <row r="74" spans="1:16" s="39" customFormat="1" x14ac:dyDescent="0.2">
      <c r="A74" s="35">
        <v>39211</v>
      </c>
      <c r="B74" s="19" t="str">
        <f t="shared" si="0"/>
        <v>3</v>
      </c>
      <c r="C74" s="19" t="str">
        <f t="shared" si="1"/>
        <v>39</v>
      </c>
      <c r="D74" s="36" t="str">
        <f t="shared" si="2"/>
        <v>392</v>
      </c>
      <c r="E74" s="37" t="s">
        <v>90</v>
      </c>
      <c r="F74" s="38">
        <v>930000</v>
      </c>
      <c r="G74" s="38">
        <v>0</v>
      </c>
      <c r="H74" s="38">
        <v>930000</v>
      </c>
      <c r="I74" s="38">
        <v>860647.07</v>
      </c>
      <c r="J74" s="11">
        <f t="shared" si="12"/>
        <v>0.92542695698924726</v>
      </c>
      <c r="K74" s="38">
        <v>871183.82</v>
      </c>
      <c r="L74" s="38">
        <v>10536.75</v>
      </c>
      <c r="M74" s="38">
        <v>860647.07</v>
      </c>
      <c r="N74" s="11">
        <f t="shared" si="4"/>
        <v>1</v>
      </c>
      <c r="O74" s="38">
        <v>0</v>
      </c>
      <c r="P74" s="12">
        <f t="shared" ref="P74:P156" si="13">I74-H74</f>
        <v>-69352.930000000051</v>
      </c>
    </row>
    <row r="75" spans="1:16" s="39" customFormat="1" x14ac:dyDescent="0.2">
      <c r="A75" s="35">
        <v>39300</v>
      </c>
      <c r="B75" s="19" t="str">
        <f t="shared" si="0"/>
        <v>3</v>
      </c>
      <c r="C75" s="19" t="str">
        <f t="shared" si="1"/>
        <v>39</v>
      </c>
      <c r="D75" s="36" t="str">
        <f t="shared" si="2"/>
        <v>393</v>
      </c>
      <c r="E75" s="37" t="s">
        <v>91</v>
      </c>
      <c r="F75" s="38">
        <v>420000</v>
      </c>
      <c r="G75" s="38">
        <v>0</v>
      </c>
      <c r="H75" s="38">
        <v>420000</v>
      </c>
      <c r="I75" s="38">
        <v>349422.95</v>
      </c>
      <c r="J75" s="11">
        <f t="shared" si="12"/>
        <v>0.83195940476190477</v>
      </c>
      <c r="K75" s="38">
        <v>352470.86</v>
      </c>
      <c r="L75" s="38">
        <v>15994.38</v>
      </c>
      <c r="M75" s="38">
        <v>336476.48</v>
      </c>
      <c r="N75" s="11">
        <f t="shared" si="4"/>
        <v>0.96294899919996657</v>
      </c>
      <c r="O75" s="38">
        <v>12946.47</v>
      </c>
      <c r="P75" s="12">
        <f t="shared" si="13"/>
        <v>-70577.049999999988</v>
      </c>
    </row>
    <row r="76" spans="1:16" s="39" customFormat="1" x14ac:dyDescent="0.2">
      <c r="A76" s="35">
        <v>39610</v>
      </c>
      <c r="B76" s="19" t="str">
        <f t="shared" si="0"/>
        <v>3</v>
      </c>
      <c r="C76" s="19" t="str">
        <f t="shared" si="1"/>
        <v>39</v>
      </c>
      <c r="D76" s="36" t="str">
        <f t="shared" si="2"/>
        <v>396</v>
      </c>
      <c r="E76" s="37" t="s">
        <v>92</v>
      </c>
      <c r="F76" s="38">
        <v>1000000</v>
      </c>
      <c r="G76" s="38">
        <v>0</v>
      </c>
      <c r="H76" s="38">
        <v>1000000</v>
      </c>
      <c r="I76" s="38">
        <v>34868.26</v>
      </c>
      <c r="J76" s="11">
        <f t="shared" si="12"/>
        <v>3.4868260000000005E-2</v>
      </c>
      <c r="K76" s="38">
        <v>34868.26</v>
      </c>
      <c r="L76" s="38">
        <v>0</v>
      </c>
      <c r="M76" s="38">
        <v>34868.26</v>
      </c>
      <c r="N76" s="11">
        <f t="shared" si="4"/>
        <v>1</v>
      </c>
      <c r="O76" s="38">
        <v>0</v>
      </c>
      <c r="P76" s="12">
        <f t="shared" si="13"/>
        <v>-965131.74</v>
      </c>
    </row>
    <row r="77" spans="1:16" s="39" customFormat="1" x14ac:dyDescent="0.2">
      <c r="A77" s="35">
        <v>39700</v>
      </c>
      <c r="B77" s="19" t="str">
        <f t="shared" si="0"/>
        <v>3</v>
      </c>
      <c r="C77" s="19" t="str">
        <f t="shared" si="1"/>
        <v>39</v>
      </c>
      <c r="D77" s="36" t="str">
        <f t="shared" si="2"/>
        <v>397</v>
      </c>
      <c r="E77" s="37" t="s">
        <v>93</v>
      </c>
      <c r="F77" s="38">
        <v>250000</v>
      </c>
      <c r="G77" s="38">
        <v>0</v>
      </c>
      <c r="H77" s="38">
        <v>250000</v>
      </c>
      <c r="I77" s="38">
        <v>217537.7</v>
      </c>
      <c r="J77" s="11">
        <f t="shared" si="12"/>
        <v>0.8701508</v>
      </c>
      <c r="K77" s="38">
        <v>217537.7</v>
      </c>
      <c r="L77" s="38">
        <v>0</v>
      </c>
      <c r="M77" s="38">
        <v>217537.7</v>
      </c>
      <c r="N77" s="11">
        <f t="shared" si="4"/>
        <v>1</v>
      </c>
      <c r="O77" s="38">
        <v>0</v>
      </c>
      <c r="P77" s="12">
        <f t="shared" si="13"/>
        <v>-32462.299999999988</v>
      </c>
    </row>
    <row r="78" spans="1:16" s="39" customFormat="1" x14ac:dyDescent="0.2">
      <c r="A78" s="35">
        <v>39901</v>
      </c>
      <c r="B78" s="19" t="str">
        <f t="shared" si="0"/>
        <v>3</v>
      </c>
      <c r="C78" s="19" t="str">
        <f t="shared" si="1"/>
        <v>39</v>
      </c>
      <c r="D78" s="36" t="str">
        <f t="shared" si="2"/>
        <v>399</v>
      </c>
      <c r="E78" s="37" t="s">
        <v>94</v>
      </c>
      <c r="F78" s="38">
        <v>10000</v>
      </c>
      <c r="G78" s="38">
        <v>0</v>
      </c>
      <c r="H78" s="38">
        <v>10000</v>
      </c>
      <c r="I78" s="38">
        <v>18106.25</v>
      </c>
      <c r="J78" s="11">
        <f t="shared" si="12"/>
        <v>1.8106249999999999</v>
      </c>
      <c r="K78" s="38">
        <v>14568.6</v>
      </c>
      <c r="L78" s="38">
        <v>362.35</v>
      </c>
      <c r="M78" s="38">
        <v>14206.25</v>
      </c>
      <c r="N78" s="11">
        <f t="shared" ref="N78:N141" si="14">IF(I78=0," ",M78/I78)</f>
        <v>0.7846047635484984</v>
      </c>
      <c r="O78" s="38">
        <v>3900</v>
      </c>
      <c r="P78" s="12">
        <f t="shared" si="13"/>
        <v>8106.25</v>
      </c>
    </row>
    <row r="79" spans="1:16" s="39" customFormat="1" x14ac:dyDescent="0.2">
      <c r="A79" s="35">
        <v>39902</v>
      </c>
      <c r="B79" s="19" t="str">
        <f t="shared" ref="B79:B81" si="15">LEFT(A79,1)</f>
        <v>3</v>
      </c>
      <c r="C79" s="19" t="str">
        <f t="shared" ref="C79:C81" si="16">LEFT(A79,2)</f>
        <v>39</v>
      </c>
      <c r="D79" s="36" t="str">
        <f t="shared" ref="D79:D130" si="17">LEFT(A79,3)</f>
        <v>399</v>
      </c>
      <c r="E79" s="37" t="s">
        <v>95</v>
      </c>
      <c r="F79" s="38">
        <v>420000</v>
      </c>
      <c r="G79" s="38">
        <v>0</v>
      </c>
      <c r="H79" s="38">
        <v>420000</v>
      </c>
      <c r="I79" s="38">
        <v>317387.92</v>
      </c>
      <c r="J79" s="11">
        <f t="shared" si="12"/>
        <v>0.75568552380952381</v>
      </c>
      <c r="K79" s="38">
        <v>22231.26</v>
      </c>
      <c r="L79" s="38">
        <v>0</v>
      </c>
      <c r="M79" s="38">
        <v>22231.26</v>
      </c>
      <c r="N79" s="11">
        <f t="shared" si="14"/>
        <v>7.0044442775263782E-2</v>
      </c>
      <c r="O79" s="38">
        <v>295156.65999999997</v>
      </c>
      <c r="P79" s="12">
        <f t="shared" si="13"/>
        <v>-102612.08000000002</v>
      </c>
    </row>
    <row r="80" spans="1:16" s="39" customFormat="1" x14ac:dyDescent="0.2">
      <c r="A80" s="35">
        <v>39903</v>
      </c>
      <c r="B80" s="19" t="str">
        <f t="shared" si="15"/>
        <v>3</v>
      </c>
      <c r="C80" s="19" t="str">
        <f t="shared" si="16"/>
        <v>39</v>
      </c>
      <c r="D80" s="36" t="str">
        <f t="shared" si="17"/>
        <v>399</v>
      </c>
      <c r="E80" s="37" t="s">
        <v>96</v>
      </c>
      <c r="F80" s="38">
        <v>200000</v>
      </c>
      <c r="G80" s="38">
        <v>0</v>
      </c>
      <c r="H80" s="38">
        <v>200000</v>
      </c>
      <c r="I80" s="38">
        <v>184856.5</v>
      </c>
      <c r="J80" s="11">
        <f t="shared" si="12"/>
        <v>0.92428250000000001</v>
      </c>
      <c r="K80" s="38">
        <v>185170.64</v>
      </c>
      <c r="L80" s="38">
        <v>314.14</v>
      </c>
      <c r="M80" s="38">
        <v>184856.5</v>
      </c>
      <c r="N80" s="11">
        <f t="shared" si="14"/>
        <v>1</v>
      </c>
      <c r="O80" s="38">
        <v>0</v>
      </c>
      <c r="P80" s="12">
        <f t="shared" si="13"/>
        <v>-15143.5</v>
      </c>
    </row>
    <row r="81" spans="1:16" s="39" customFormat="1" x14ac:dyDescent="0.2">
      <c r="A81" s="35">
        <v>39904</v>
      </c>
      <c r="B81" s="19" t="str">
        <f t="shared" si="15"/>
        <v>3</v>
      </c>
      <c r="C81" s="19" t="str">
        <f t="shared" si="16"/>
        <v>39</v>
      </c>
      <c r="D81" s="36" t="str">
        <f t="shared" si="17"/>
        <v>399</v>
      </c>
      <c r="E81" s="37" t="s">
        <v>97</v>
      </c>
      <c r="F81" s="38">
        <v>10000</v>
      </c>
      <c r="G81" s="38">
        <v>0</v>
      </c>
      <c r="H81" s="38">
        <v>10000</v>
      </c>
      <c r="I81" s="38">
        <v>0</v>
      </c>
      <c r="J81" s="11">
        <f t="shared" si="12"/>
        <v>0</v>
      </c>
      <c r="K81" s="38">
        <v>0</v>
      </c>
      <c r="L81" s="38">
        <v>0</v>
      </c>
      <c r="M81" s="38">
        <v>0</v>
      </c>
      <c r="N81" s="11" t="str">
        <f t="shared" si="14"/>
        <v xml:space="preserve"> </v>
      </c>
      <c r="O81" s="38">
        <v>0</v>
      </c>
      <c r="P81" s="12">
        <f t="shared" si="13"/>
        <v>-10000</v>
      </c>
    </row>
    <row r="82" spans="1:16" s="39" customFormat="1" x14ac:dyDescent="0.2">
      <c r="A82" s="35">
        <v>39905</v>
      </c>
      <c r="B82" s="19" t="str">
        <f t="shared" ref="B82:B91" si="18">LEFT(A82,1)</f>
        <v>3</v>
      </c>
      <c r="C82" s="19" t="str">
        <f t="shared" ref="C82:C91" si="19">LEFT(A82,2)</f>
        <v>39</v>
      </c>
      <c r="D82" s="36" t="str">
        <f t="shared" si="17"/>
        <v>399</v>
      </c>
      <c r="E82" s="37" t="s">
        <v>98</v>
      </c>
      <c r="F82" s="38">
        <v>0</v>
      </c>
      <c r="G82" s="38">
        <v>0</v>
      </c>
      <c r="H82" s="38">
        <v>0</v>
      </c>
      <c r="I82" s="38">
        <v>3646.31</v>
      </c>
      <c r="J82" s="11" t="str">
        <f t="shared" si="12"/>
        <v xml:space="preserve"> </v>
      </c>
      <c r="K82" s="38">
        <v>3646.31</v>
      </c>
      <c r="L82" s="38">
        <v>0</v>
      </c>
      <c r="M82" s="38">
        <v>3646.31</v>
      </c>
      <c r="N82" s="11">
        <f t="shared" si="14"/>
        <v>1</v>
      </c>
      <c r="O82" s="38">
        <v>0</v>
      </c>
      <c r="P82" s="12">
        <f t="shared" si="13"/>
        <v>3646.31</v>
      </c>
    </row>
    <row r="83" spans="1:16" s="39" customFormat="1" x14ac:dyDescent="0.2">
      <c r="A83" s="35">
        <v>39906</v>
      </c>
      <c r="B83" s="19" t="str">
        <f t="shared" si="18"/>
        <v>3</v>
      </c>
      <c r="C83" s="19" t="str">
        <f t="shared" si="19"/>
        <v>39</v>
      </c>
      <c r="D83" s="36" t="str">
        <f t="shared" si="17"/>
        <v>399</v>
      </c>
      <c r="E83" s="37" t="s">
        <v>99</v>
      </c>
      <c r="F83" s="38">
        <v>0</v>
      </c>
      <c r="G83" s="38">
        <v>0</v>
      </c>
      <c r="H83" s="38">
        <v>0</v>
      </c>
      <c r="I83" s="38">
        <v>2022.8</v>
      </c>
      <c r="J83" s="11" t="str">
        <f t="shared" si="12"/>
        <v xml:space="preserve"> </v>
      </c>
      <c r="K83" s="38">
        <v>2022.8</v>
      </c>
      <c r="L83" s="38">
        <v>0</v>
      </c>
      <c r="M83" s="38">
        <v>2022.8</v>
      </c>
      <c r="N83" s="11">
        <f t="shared" si="14"/>
        <v>1</v>
      </c>
      <c r="O83" s="38">
        <v>0</v>
      </c>
      <c r="P83" s="12">
        <f t="shared" si="13"/>
        <v>2022.8</v>
      </c>
    </row>
    <row r="84" spans="1:16" s="39" customFormat="1" x14ac:dyDescent="0.2">
      <c r="A84" s="35">
        <v>39907</v>
      </c>
      <c r="B84" s="19" t="str">
        <f t="shared" si="18"/>
        <v>3</v>
      </c>
      <c r="C84" s="19" t="str">
        <f t="shared" si="19"/>
        <v>39</v>
      </c>
      <c r="D84" s="36" t="str">
        <f t="shared" si="17"/>
        <v>399</v>
      </c>
      <c r="E84" s="37" t="s">
        <v>100</v>
      </c>
      <c r="F84" s="38">
        <v>16000</v>
      </c>
      <c r="G84" s="38">
        <v>0</v>
      </c>
      <c r="H84" s="38">
        <v>16000</v>
      </c>
      <c r="I84" s="38">
        <v>31612.48</v>
      </c>
      <c r="J84" s="11">
        <f t="shared" si="12"/>
        <v>1.9757799999999999</v>
      </c>
      <c r="K84" s="38">
        <v>29626.41</v>
      </c>
      <c r="L84" s="38">
        <v>0</v>
      </c>
      <c r="M84" s="38">
        <v>29626.41</v>
      </c>
      <c r="N84" s="11">
        <f t="shared" si="14"/>
        <v>0.93717449564222743</v>
      </c>
      <c r="O84" s="38">
        <v>1986.07</v>
      </c>
      <c r="P84" s="12">
        <f t="shared" si="13"/>
        <v>15612.48</v>
      </c>
    </row>
    <row r="85" spans="1:16" s="39" customFormat="1" x14ac:dyDescent="0.2">
      <c r="A85" s="35">
        <v>39908</v>
      </c>
      <c r="B85" s="19" t="str">
        <f t="shared" si="18"/>
        <v>3</v>
      </c>
      <c r="C85" s="19" t="str">
        <f t="shared" si="19"/>
        <v>39</v>
      </c>
      <c r="D85" s="36" t="str">
        <f t="shared" si="17"/>
        <v>399</v>
      </c>
      <c r="E85" s="37" t="s">
        <v>101</v>
      </c>
      <c r="F85" s="38">
        <v>0</v>
      </c>
      <c r="G85" s="38">
        <v>0</v>
      </c>
      <c r="H85" s="38">
        <v>0</v>
      </c>
      <c r="I85" s="38">
        <v>0</v>
      </c>
      <c r="J85" s="11" t="str">
        <f t="shared" si="12"/>
        <v xml:space="preserve"> </v>
      </c>
      <c r="K85" s="38">
        <v>0</v>
      </c>
      <c r="L85" s="38">
        <v>0</v>
      </c>
      <c r="M85" s="38">
        <v>0</v>
      </c>
      <c r="N85" s="11" t="str">
        <f t="shared" si="14"/>
        <v xml:space="preserve"> </v>
      </c>
      <c r="O85" s="38">
        <v>0</v>
      </c>
      <c r="P85" s="12">
        <f t="shared" si="13"/>
        <v>0</v>
      </c>
    </row>
    <row r="86" spans="1:16" s="39" customFormat="1" x14ac:dyDescent="0.2">
      <c r="A86" s="35">
        <v>39910</v>
      </c>
      <c r="B86" s="19" t="str">
        <f t="shared" si="18"/>
        <v>3</v>
      </c>
      <c r="C86" s="19" t="str">
        <f t="shared" si="19"/>
        <v>39</v>
      </c>
      <c r="D86" s="36" t="str">
        <f t="shared" si="17"/>
        <v>399</v>
      </c>
      <c r="E86" s="37" t="s">
        <v>102</v>
      </c>
      <c r="F86" s="38">
        <v>0</v>
      </c>
      <c r="G86" s="38">
        <v>0</v>
      </c>
      <c r="H86" s="38">
        <v>0</v>
      </c>
      <c r="I86" s="38">
        <v>0</v>
      </c>
      <c r="J86" s="11" t="str">
        <f t="shared" si="12"/>
        <v xml:space="preserve"> </v>
      </c>
      <c r="K86" s="38">
        <v>0</v>
      </c>
      <c r="L86" s="38">
        <v>0</v>
      </c>
      <c r="M86" s="38">
        <v>0</v>
      </c>
      <c r="N86" s="11" t="str">
        <f t="shared" si="14"/>
        <v xml:space="preserve"> </v>
      </c>
      <c r="O86" s="38">
        <v>0</v>
      </c>
      <c r="P86" s="12">
        <f t="shared" si="13"/>
        <v>0</v>
      </c>
    </row>
    <row r="87" spans="1:16" s="39" customFormat="1" x14ac:dyDescent="0.2">
      <c r="A87" s="35">
        <v>39912</v>
      </c>
      <c r="B87" s="19" t="str">
        <f t="shared" si="18"/>
        <v>3</v>
      </c>
      <c r="C87" s="19" t="str">
        <f t="shared" si="19"/>
        <v>39</v>
      </c>
      <c r="D87" s="36" t="str">
        <f t="shared" si="17"/>
        <v>399</v>
      </c>
      <c r="E87" s="37" t="s">
        <v>191</v>
      </c>
      <c r="F87" s="38">
        <v>0</v>
      </c>
      <c r="G87" s="38">
        <v>0</v>
      </c>
      <c r="H87" s="38">
        <v>0</v>
      </c>
      <c r="I87" s="38">
        <v>0</v>
      </c>
      <c r="J87" s="11" t="str">
        <f t="shared" si="12"/>
        <v xml:space="preserve"> </v>
      </c>
      <c r="K87" s="38">
        <v>0</v>
      </c>
      <c r="L87" s="38">
        <v>0</v>
      </c>
      <c r="M87" s="38">
        <v>0</v>
      </c>
      <c r="N87" s="11" t="str">
        <f t="shared" si="14"/>
        <v xml:space="preserve"> </v>
      </c>
      <c r="O87" s="38">
        <v>0</v>
      </c>
      <c r="P87" s="12">
        <f t="shared" si="13"/>
        <v>0</v>
      </c>
    </row>
    <row r="88" spans="1:16" s="39" customFormat="1" x14ac:dyDescent="0.2">
      <c r="A88" s="35">
        <v>42010</v>
      </c>
      <c r="B88" s="19" t="str">
        <f t="shared" si="18"/>
        <v>4</v>
      </c>
      <c r="C88" s="19" t="str">
        <f t="shared" si="19"/>
        <v>42</v>
      </c>
      <c r="D88" s="36" t="str">
        <f t="shared" si="17"/>
        <v>420</v>
      </c>
      <c r="E88" s="37" t="s">
        <v>103</v>
      </c>
      <c r="F88" s="38">
        <v>112350390</v>
      </c>
      <c r="G88" s="38">
        <v>0</v>
      </c>
      <c r="H88" s="38">
        <v>112350390</v>
      </c>
      <c r="I88" s="38">
        <v>76406363.129999995</v>
      </c>
      <c r="J88" s="11">
        <f t="shared" si="12"/>
        <v>0.6800720774534027</v>
      </c>
      <c r="K88" s="38">
        <v>76975117.260000005</v>
      </c>
      <c r="L88" s="38">
        <v>650004.72</v>
      </c>
      <c r="M88" s="38">
        <v>76325112.540000007</v>
      </c>
      <c r="N88" s="11">
        <f t="shared" si="14"/>
        <v>0.99893659916960387</v>
      </c>
      <c r="O88" s="38">
        <v>81250.59</v>
      </c>
      <c r="P88" s="12">
        <f t="shared" si="13"/>
        <v>-35944026.870000005</v>
      </c>
    </row>
    <row r="89" spans="1:16" s="39" customFormat="1" x14ac:dyDescent="0.2">
      <c r="A89" s="35">
        <v>42020</v>
      </c>
      <c r="B89" s="19" t="str">
        <f t="shared" si="18"/>
        <v>4</v>
      </c>
      <c r="C89" s="19" t="str">
        <f t="shared" si="19"/>
        <v>42</v>
      </c>
      <c r="D89" s="36" t="str">
        <f t="shared" si="17"/>
        <v>420</v>
      </c>
      <c r="E89" s="37" t="s">
        <v>104</v>
      </c>
      <c r="F89" s="38">
        <v>3607760</v>
      </c>
      <c r="G89" s="38">
        <v>0</v>
      </c>
      <c r="H89" s="38">
        <v>3607760</v>
      </c>
      <c r="I89" s="38">
        <v>0</v>
      </c>
      <c r="J89" s="11">
        <f t="shared" si="12"/>
        <v>0</v>
      </c>
      <c r="K89" s="38">
        <v>0</v>
      </c>
      <c r="L89" s="38">
        <v>0</v>
      </c>
      <c r="M89" s="38">
        <v>0</v>
      </c>
      <c r="N89" s="11" t="str">
        <f t="shared" si="14"/>
        <v xml:space="preserve"> </v>
      </c>
      <c r="O89" s="38">
        <v>0</v>
      </c>
      <c r="P89" s="12">
        <f t="shared" si="13"/>
        <v>-3607760</v>
      </c>
    </row>
    <row r="90" spans="1:16" s="39" customFormat="1" x14ac:dyDescent="0.2">
      <c r="A90" s="35">
        <v>42090</v>
      </c>
      <c r="B90" s="19" t="str">
        <f t="shared" si="18"/>
        <v>4</v>
      </c>
      <c r="C90" s="19" t="str">
        <f t="shared" si="19"/>
        <v>42</v>
      </c>
      <c r="D90" s="36" t="str">
        <f t="shared" si="17"/>
        <v>420</v>
      </c>
      <c r="E90" s="37" t="s">
        <v>105</v>
      </c>
      <c r="F90" s="38">
        <v>1500000</v>
      </c>
      <c r="G90" s="38">
        <v>0</v>
      </c>
      <c r="H90" s="38">
        <v>1500000</v>
      </c>
      <c r="I90" s="38">
        <v>0</v>
      </c>
      <c r="J90" s="11">
        <f t="shared" si="12"/>
        <v>0</v>
      </c>
      <c r="K90" s="38">
        <v>0</v>
      </c>
      <c r="L90" s="38">
        <v>0</v>
      </c>
      <c r="M90" s="38">
        <v>0</v>
      </c>
      <c r="N90" s="11" t="str">
        <f t="shared" si="14"/>
        <v xml:space="preserve"> </v>
      </c>
      <c r="O90" s="38">
        <v>0</v>
      </c>
      <c r="P90" s="12">
        <f t="shared" si="13"/>
        <v>-1500000</v>
      </c>
    </row>
    <row r="91" spans="1:16" s="39" customFormat="1" x14ac:dyDescent="0.2">
      <c r="A91" s="35">
        <v>42091</v>
      </c>
      <c r="B91" s="19" t="str">
        <f t="shared" si="18"/>
        <v>4</v>
      </c>
      <c r="C91" s="19" t="str">
        <f t="shared" si="19"/>
        <v>42</v>
      </c>
      <c r="D91" s="36" t="str">
        <f t="shared" si="17"/>
        <v>420</v>
      </c>
      <c r="E91" s="37" t="s">
        <v>106</v>
      </c>
      <c r="F91" s="38">
        <v>70000</v>
      </c>
      <c r="G91" s="38">
        <v>0</v>
      </c>
      <c r="H91" s="38">
        <v>70000</v>
      </c>
      <c r="I91" s="38">
        <v>0</v>
      </c>
      <c r="J91" s="11">
        <f t="shared" si="12"/>
        <v>0</v>
      </c>
      <c r="K91" s="38">
        <v>0</v>
      </c>
      <c r="L91" s="38">
        <v>0</v>
      </c>
      <c r="M91" s="38">
        <v>0</v>
      </c>
      <c r="N91" s="11" t="str">
        <f t="shared" si="14"/>
        <v xml:space="preserve"> </v>
      </c>
      <c r="O91" s="38">
        <v>0</v>
      </c>
      <c r="P91" s="12">
        <f t="shared" si="13"/>
        <v>-70000</v>
      </c>
    </row>
    <row r="92" spans="1:16" s="39" customFormat="1" x14ac:dyDescent="0.2">
      <c r="A92" s="35">
        <v>42092</v>
      </c>
      <c r="B92" s="19" t="str">
        <f t="shared" ref="B92" si="20">LEFT(A92,1)</f>
        <v>4</v>
      </c>
      <c r="C92" s="19" t="str">
        <f t="shared" ref="C92" si="21">LEFT(A92,2)</f>
        <v>42</v>
      </c>
      <c r="D92" s="36" t="str">
        <f t="shared" si="17"/>
        <v>420</v>
      </c>
      <c r="E92" s="37" t="s">
        <v>107</v>
      </c>
      <c r="F92" s="38">
        <v>120000</v>
      </c>
      <c r="G92" s="38">
        <v>0</v>
      </c>
      <c r="H92" s="38">
        <v>120000</v>
      </c>
      <c r="I92" s="38">
        <v>0</v>
      </c>
      <c r="J92" s="11">
        <f t="shared" si="12"/>
        <v>0</v>
      </c>
      <c r="K92" s="38">
        <v>0</v>
      </c>
      <c r="L92" s="38">
        <v>0</v>
      </c>
      <c r="M92" s="38">
        <v>0</v>
      </c>
      <c r="N92" s="11" t="str">
        <f t="shared" si="14"/>
        <v xml:space="preserve"> </v>
      </c>
      <c r="O92" s="38">
        <v>0</v>
      </c>
      <c r="P92" s="12">
        <f t="shared" si="13"/>
        <v>-120000</v>
      </c>
    </row>
    <row r="93" spans="1:16" s="39" customFormat="1" x14ac:dyDescent="0.2">
      <c r="A93" s="35">
        <v>42093</v>
      </c>
      <c r="B93" s="19" t="str">
        <f t="shared" ref="B93:B130" si="22">LEFT(A93,1)</f>
        <v>4</v>
      </c>
      <c r="C93" s="19" t="str">
        <f t="shared" ref="C93:C130" si="23">LEFT(A93,2)</f>
        <v>42</v>
      </c>
      <c r="D93" s="36" t="str">
        <f t="shared" si="17"/>
        <v>420</v>
      </c>
      <c r="E93" s="37" t="s">
        <v>108</v>
      </c>
      <c r="F93" s="38">
        <v>40000</v>
      </c>
      <c r="G93" s="38">
        <v>0</v>
      </c>
      <c r="H93" s="38">
        <v>40000</v>
      </c>
      <c r="I93" s="38">
        <v>0</v>
      </c>
      <c r="J93" s="11">
        <f t="shared" si="12"/>
        <v>0</v>
      </c>
      <c r="K93" s="38">
        <v>0</v>
      </c>
      <c r="L93" s="38">
        <v>0</v>
      </c>
      <c r="M93" s="38">
        <v>0</v>
      </c>
      <c r="N93" s="11" t="str">
        <f t="shared" si="14"/>
        <v xml:space="preserve"> </v>
      </c>
      <c r="O93" s="38">
        <v>0</v>
      </c>
      <c r="P93" s="12">
        <f t="shared" si="13"/>
        <v>-40000</v>
      </c>
    </row>
    <row r="94" spans="1:16" s="39" customFormat="1" x14ac:dyDescent="0.2">
      <c r="A94" s="35">
        <v>42095</v>
      </c>
      <c r="B94" s="19" t="str">
        <f t="shared" si="22"/>
        <v>4</v>
      </c>
      <c r="C94" s="19" t="str">
        <f t="shared" si="23"/>
        <v>42</v>
      </c>
      <c r="D94" s="36" t="str">
        <f t="shared" si="17"/>
        <v>420</v>
      </c>
      <c r="E94" s="37" t="s">
        <v>109</v>
      </c>
      <c r="F94" s="38">
        <v>0</v>
      </c>
      <c r="G94" s="38">
        <v>0</v>
      </c>
      <c r="H94" s="38">
        <v>0</v>
      </c>
      <c r="I94" s="38">
        <v>29000</v>
      </c>
      <c r="J94" s="11" t="str">
        <f t="shared" si="12"/>
        <v xml:space="preserve"> </v>
      </c>
      <c r="K94" s="38">
        <v>29000</v>
      </c>
      <c r="L94" s="38">
        <v>0</v>
      </c>
      <c r="M94" s="38">
        <v>29000</v>
      </c>
      <c r="N94" s="11">
        <f t="shared" si="14"/>
        <v>1</v>
      </c>
      <c r="O94" s="38">
        <v>0</v>
      </c>
      <c r="P94" s="12">
        <f t="shared" si="13"/>
        <v>29000</v>
      </c>
    </row>
    <row r="95" spans="1:16" s="39" customFormat="1" x14ac:dyDescent="0.2">
      <c r="A95" s="35">
        <v>42097</v>
      </c>
      <c r="B95" s="19" t="str">
        <f t="shared" si="22"/>
        <v>4</v>
      </c>
      <c r="C95" s="19" t="str">
        <f t="shared" si="23"/>
        <v>42</v>
      </c>
      <c r="D95" s="36" t="str">
        <f t="shared" si="17"/>
        <v>420</v>
      </c>
      <c r="E95" s="37" t="s">
        <v>110</v>
      </c>
      <c r="F95" s="38">
        <v>1110513</v>
      </c>
      <c r="G95" s="38">
        <v>0</v>
      </c>
      <c r="H95" s="38">
        <v>1110513</v>
      </c>
      <c r="I95" s="38">
        <v>0</v>
      </c>
      <c r="J95" s="11">
        <f t="shared" si="12"/>
        <v>0</v>
      </c>
      <c r="K95" s="38">
        <v>0</v>
      </c>
      <c r="L95" s="38">
        <v>0</v>
      </c>
      <c r="M95" s="38">
        <v>0</v>
      </c>
      <c r="N95" s="11" t="str">
        <f t="shared" si="14"/>
        <v xml:space="preserve"> </v>
      </c>
      <c r="O95" s="38">
        <v>0</v>
      </c>
      <c r="P95" s="12">
        <f t="shared" si="13"/>
        <v>-1110513</v>
      </c>
    </row>
    <row r="96" spans="1:16" s="39" customFormat="1" x14ac:dyDescent="0.2">
      <c r="A96" s="35">
        <v>42191</v>
      </c>
      <c r="B96" s="19" t="str">
        <f t="shared" si="22"/>
        <v>4</v>
      </c>
      <c r="C96" s="19" t="str">
        <f t="shared" si="23"/>
        <v>42</v>
      </c>
      <c r="D96" s="36" t="str">
        <f t="shared" si="17"/>
        <v>421</v>
      </c>
      <c r="E96" s="37" t="s">
        <v>111</v>
      </c>
      <c r="F96" s="38">
        <v>0</v>
      </c>
      <c r="G96" s="38">
        <v>0</v>
      </c>
      <c r="H96" s="38">
        <v>0</v>
      </c>
      <c r="I96" s="38">
        <v>4182.72</v>
      </c>
      <c r="J96" s="11" t="str">
        <f t="shared" si="12"/>
        <v xml:space="preserve"> </v>
      </c>
      <c r="K96" s="38">
        <v>4182.72</v>
      </c>
      <c r="L96" s="38">
        <v>0</v>
      </c>
      <c r="M96" s="38">
        <v>4182.72</v>
      </c>
      <c r="N96" s="11">
        <f t="shared" si="14"/>
        <v>1</v>
      </c>
      <c r="O96" s="38">
        <v>0</v>
      </c>
      <c r="P96" s="12">
        <f t="shared" si="13"/>
        <v>4182.72</v>
      </c>
    </row>
    <row r="97" spans="1:16" s="39" customFormat="1" x14ac:dyDescent="0.2">
      <c r="A97" s="35">
        <v>45001</v>
      </c>
      <c r="B97" s="19" t="str">
        <f t="shared" ref="B97:B104" si="24">LEFT(A97,1)</f>
        <v>4</v>
      </c>
      <c r="C97" s="19" t="str">
        <f t="shared" ref="C97:C104" si="25">LEFT(A97,2)</f>
        <v>45</v>
      </c>
      <c r="D97" s="36" t="str">
        <f t="shared" si="17"/>
        <v>450</v>
      </c>
      <c r="E97" s="37" t="s">
        <v>112</v>
      </c>
      <c r="F97" s="38">
        <v>350000</v>
      </c>
      <c r="G97" s="38">
        <v>0</v>
      </c>
      <c r="H97" s="38">
        <v>350000</v>
      </c>
      <c r="I97" s="38">
        <v>-32610.9</v>
      </c>
      <c r="J97" s="11">
        <f t="shared" si="12"/>
        <v>-9.3174000000000007E-2</v>
      </c>
      <c r="K97" s="38">
        <v>0</v>
      </c>
      <c r="L97" s="38">
        <v>32610.9</v>
      </c>
      <c r="M97" s="38">
        <v>-32610.9</v>
      </c>
      <c r="N97" s="11">
        <f t="shared" si="14"/>
        <v>1</v>
      </c>
      <c r="O97" s="38">
        <v>0</v>
      </c>
      <c r="P97" s="12">
        <f t="shared" si="13"/>
        <v>-382610.9</v>
      </c>
    </row>
    <row r="98" spans="1:16" s="39" customFormat="1" x14ac:dyDescent="0.2">
      <c r="A98" s="35">
        <v>45002</v>
      </c>
      <c r="B98" s="19" t="str">
        <f t="shared" si="24"/>
        <v>4</v>
      </c>
      <c r="C98" s="19" t="str">
        <f t="shared" si="25"/>
        <v>45</v>
      </c>
      <c r="D98" s="36" t="str">
        <f t="shared" si="17"/>
        <v>450</v>
      </c>
      <c r="E98" s="37" t="s">
        <v>113</v>
      </c>
      <c r="F98" s="38">
        <v>10559770</v>
      </c>
      <c r="G98" s="38">
        <v>0</v>
      </c>
      <c r="H98" s="38">
        <v>10559770</v>
      </c>
      <c r="I98" s="38">
        <v>0</v>
      </c>
      <c r="J98" s="11">
        <f t="shared" si="12"/>
        <v>0</v>
      </c>
      <c r="K98" s="38">
        <v>0</v>
      </c>
      <c r="L98" s="38">
        <v>0</v>
      </c>
      <c r="M98" s="38">
        <v>0</v>
      </c>
      <c r="N98" s="11" t="str">
        <f t="shared" si="14"/>
        <v xml:space="preserve"> </v>
      </c>
      <c r="O98" s="38">
        <v>0</v>
      </c>
      <c r="P98" s="12">
        <f t="shared" si="13"/>
        <v>-10559770</v>
      </c>
    </row>
    <row r="99" spans="1:16" s="39" customFormat="1" x14ac:dyDescent="0.2">
      <c r="A99" s="35">
        <v>45004</v>
      </c>
      <c r="B99" s="19" t="str">
        <f t="shared" si="24"/>
        <v>4</v>
      </c>
      <c r="C99" s="19" t="str">
        <f t="shared" si="25"/>
        <v>45</v>
      </c>
      <c r="D99" s="36" t="str">
        <f t="shared" si="17"/>
        <v>450</v>
      </c>
      <c r="E99" s="37" t="s">
        <v>114</v>
      </c>
      <c r="F99" s="38">
        <v>3308000</v>
      </c>
      <c r="G99" s="38">
        <v>0</v>
      </c>
      <c r="H99" s="38">
        <v>3308000</v>
      </c>
      <c r="I99" s="38">
        <v>0</v>
      </c>
      <c r="J99" s="11">
        <f t="shared" si="12"/>
        <v>0</v>
      </c>
      <c r="K99" s="38">
        <v>0</v>
      </c>
      <c r="L99" s="38">
        <v>0</v>
      </c>
      <c r="M99" s="38">
        <v>0</v>
      </c>
      <c r="N99" s="11" t="str">
        <f t="shared" si="14"/>
        <v xml:space="preserve"> </v>
      </c>
      <c r="O99" s="38">
        <v>0</v>
      </c>
      <c r="P99" s="12">
        <f t="shared" si="13"/>
        <v>-3308000</v>
      </c>
    </row>
    <row r="100" spans="1:16" s="39" customFormat="1" x14ac:dyDescent="0.2">
      <c r="A100" s="35">
        <v>45005</v>
      </c>
      <c r="B100" s="19" t="str">
        <f t="shared" si="24"/>
        <v>4</v>
      </c>
      <c r="C100" s="19" t="str">
        <f t="shared" si="25"/>
        <v>45</v>
      </c>
      <c r="D100" s="36" t="str">
        <f t="shared" si="17"/>
        <v>450</v>
      </c>
      <c r="E100" s="37" t="s">
        <v>115</v>
      </c>
      <c r="F100" s="38">
        <v>863000</v>
      </c>
      <c r="G100" s="38">
        <v>0</v>
      </c>
      <c r="H100" s="38">
        <v>863000</v>
      </c>
      <c r="I100" s="38">
        <v>0</v>
      </c>
      <c r="J100" s="11">
        <f t="shared" si="12"/>
        <v>0</v>
      </c>
      <c r="K100" s="38">
        <v>0</v>
      </c>
      <c r="L100" s="38">
        <v>0</v>
      </c>
      <c r="M100" s="38">
        <v>0</v>
      </c>
      <c r="N100" s="11" t="str">
        <f t="shared" si="14"/>
        <v xml:space="preserve"> </v>
      </c>
      <c r="O100" s="38">
        <v>0</v>
      </c>
      <c r="P100" s="12">
        <f t="shared" si="13"/>
        <v>-863000</v>
      </c>
    </row>
    <row r="101" spans="1:16" s="39" customFormat="1" x14ac:dyDescent="0.2">
      <c r="A101" s="35">
        <v>45007</v>
      </c>
      <c r="B101" s="19" t="str">
        <f t="shared" si="24"/>
        <v>4</v>
      </c>
      <c r="C101" s="19" t="str">
        <f t="shared" si="25"/>
        <v>45</v>
      </c>
      <c r="D101" s="36" t="str">
        <f t="shared" si="17"/>
        <v>450</v>
      </c>
      <c r="E101" s="37" t="s">
        <v>116</v>
      </c>
      <c r="F101" s="38">
        <v>464500</v>
      </c>
      <c r="G101" s="38">
        <v>0</v>
      </c>
      <c r="H101" s="38">
        <v>464500</v>
      </c>
      <c r="I101" s="38">
        <v>-32032.720000000001</v>
      </c>
      <c r="J101" s="11">
        <f t="shared" si="12"/>
        <v>-6.8961722282023685E-2</v>
      </c>
      <c r="K101" s="38">
        <v>0</v>
      </c>
      <c r="L101" s="38">
        <v>32032.720000000001</v>
      </c>
      <c r="M101" s="38">
        <v>-32032.720000000001</v>
      </c>
      <c r="N101" s="11">
        <f t="shared" si="14"/>
        <v>1</v>
      </c>
      <c r="O101" s="38">
        <v>0</v>
      </c>
      <c r="P101" s="12">
        <f t="shared" si="13"/>
        <v>-496532.72</v>
      </c>
    </row>
    <row r="102" spans="1:16" s="39" customFormat="1" x14ac:dyDescent="0.2">
      <c r="A102" s="35">
        <v>45008</v>
      </c>
      <c r="B102" s="19" t="str">
        <f t="shared" si="24"/>
        <v>4</v>
      </c>
      <c r="C102" s="19" t="str">
        <f t="shared" si="25"/>
        <v>45</v>
      </c>
      <c r="D102" s="36" t="str">
        <f t="shared" si="17"/>
        <v>450</v>
      </c>
      <c r="E102" s="37" t="s">
        <v>117</v>
      </c>
      <c r="F102" s="38">
        <v>1374</v>
      </c>
      <c r="G102" s="38">
        <v>0</v>
      </c>
      <c r="H102" s="38">
        <v>1374</v>
      </c>
      <c r="I102" s="38">
        <v>0</v>
      </c>
      <c r="J102" s="11">
        <f t="shared" si="12"/>
        <v>0</v>
      </c>
      <c r="K102" s="38">
        <v>0</v>
      </c>
      <c r="L102" s="38">
        <v>0</v>
      </c>
      <c r="M102" s="38">
        <v>0</v>
      </c>
      <c r="N102" s="11" t="str">
        <f t="shared" si="14"/>
        <v xml:space="preserve"> </v>
      </c>
      <c r="O102" s="38">
        <v>0</v>
      </c>
      <c r="P102" s="12">
        <f t="shared" si="13"/>
        <v>-1374</v>
      </c>
    </row>
    <row r="103" spans="1:16" s="39" customFormat="1" x14ac:dyDescent="0.2">
      <c r="A103" s="35">
        <v>45009</v>
      </c>
      <c r="B103" s="19" t="str">
        <f t="shared" si="24"/>
        <v>4</v>
      </c>
      <c r="C103" s="19" t="str">
        <f t="shared" si="25"/>
        <v>45</v>
      </c>
      <c r="D103" s="36" t="str">
        <f t="shared" si="17"/>
        <v>450</v>
      </c>
      <c r="E103" s="37" t="s">
        <v>118</v>
      </c>
      <c r="F103" s="38">
        <v>19500</v>
      </c>
      <c r="G103" s="38">
        <v>0</v>
      </c>
      <c r="H103" s="38">
        <v>19500</v>
      </c>
      <c r="I103" s="38">
        <v>0</v>
      </c>
      <c r="J103" s="11">
        <f t="shared" si="12"/>
        <v>0</v>
      </c>
      <c r="K103" s="38">
        <v>0</v>
      </c>
      <c r="L103" s="38">
        <v>0</v>
      </c>
      <c r="M103" s="38">
        <v>0</v>
      </c>
      <c r="N103" s="11" t="str">
        <f t="shared" si="14"/>
        <v xml:space="preserve"> </v>
      </c>
      <c r="O103" s="38">
        <v>0</v>
      </c>
      <c r="P103" s="12">
        <f t="shared" si="13"/>
        <v>-19500</v>
      </c>
    </row>
    <row r="104" spans="1:16" s="39" customFormat="1" x14ac:dyDescent="0.2">
      <c r="A104" s="35">
        <v>45010</v>
      </c>
      <c r="B104" s="19" t="str">
        <f t="shared" si="24"/>
        <v>4</v>
      </c>
      <c r="C104" s="19" t="str">
        <f t="shared" si="25"/>
        <v>45</v>
      </c>
      <c r="D104" s="36" t="str">
        <f t="shared" si="17"/>
        <v>450</v>
      </c>
      <c r="E104" s="37" t="s">
        <v>119</v>
      </c>
      <c r="F104" s="38">
        <v>88000</v>
      </c>
      <c r="G104" s="38">
        <v>0</v>
      </c>
      <c r="H104" s="38">
        <v>88000</v>
      </c>
      <c r="I104" s="38">
        <v>0</v>
      </c>
      <c r="J104" s="11">
        <f t="shared" si="12"/>
        <v>0</v>
      </c>
      <c r="K104" s="38">
        <v>0</v>
      </c>
      <c r="L104" s="38">
        <v>0</v>
      </c>
      <c r="M104" s="38">
        <v>0</v>
      </c>
      <c r="N104" s="11" t="str">
        <f t="shared" si="14"/>
        <v xml:space="preserve"> </v>
      </c>
      <c r="O104" s="38">
        <v>0</v>
      </c>
      <c r="P104" s="12">
        <f t="shared" si="13"/>
        <v>-88000</v>
      </c>
    </row>
    <row r="105" spans="1:16" s="39" customFormat="1" x14ac:dyDescent="0.2">
      <c r="A105" s="35">
        <v>45011</v>
      </c>
      <c r="B105" s="19" t="str">
        <f t="shared" si="22"/>
        <v>4</v>
      </c>
      <c r="C105" s="19" t="str">
        <f t="shared" si="23"/>
        <v>45</v>
      </c>
      <c r="D105" s="36" t="str">
        <f t="shared" si="17"/>
        <v>450</v>
      </c>
      <c r="E105" s="37" t="s">
        <v>120</v>
      </c>
      <c r="F105" s="38">
        <v>810233</v>
      </c>
      <c r="G105" s="38">
        <v>0</v>
      </c>
      <c r="H105" s="38">
        <v>810233</v>
      </c>
      <c r="I105" s="38">
        <v>0</v>
      </c>
      <c r="J105" s="11">
        <f t="shared" si="12"/>
        <v>0</v>
      </c>
      <c r="K105" s="38">
        <v>0</v>
      </c>
      <c r="L105" s="38">
        <v>0</v>
      </c>
      <c r="M105" s="38">
        <v>0</v>
      </c>
      <c r="N105" s="11" t="str">
        <f t="shared" si="14"/>
        <v xml:space="preserve"> </v>
      </c>
      <c r="O105" s="38">
        <v>0</v>
      </c>
      <c r="P105" s="12">
        <f t="shared" si="13"/>
        <v>-810233</v>
      </c>
    </row>
    <row r="106" spans="1:16" s="39" customFormat="1" x14ac:dyDescent="0.2">
      <c r="A106" s="35">
        <v>45016</v>
      </c>
      <c r="B106" s="19" t="str">
        <f t="shared" si="22"/>
        <v>4</v>
      </c>
      <c r="C106" s="19" t="str">
        <f t="shared" si="23"/>
        <v>45</v>
      </c>
      <c r="D106" s="36" t="str">
        <f t="shared" si="17"/>
        <v>450</v>
      </c>
      <c r="E106" s="37" t="s">
        <v>121</v>
      </c>
      <c r="F106" s="38">
        <v>210000</v>
      </c>
      <c r="G106" s="38">
        <v>0</v>
      </c>
      <c r="H106" s="38">
        <v>210000</v>
      </c>
      <c r="I106" s="38">
        <v>0</v>
      </c>
      <c r="J106" s="11">
        <f t="shared" si="12"/>
        <v>0</v>
      </c>
      <c r="K106" s="38">
        <v>0</v>
      </c>
      <c r="L106" s="38">
        <v>0</v>
      </c>
      <c r="M106" s="38">
        <v>0</v>
      </c>
      <c r="N106" s="11" t="str">
        <f t="shared" si="14"/>
        <v xml:space="preserve"> </v>
      </c>
      <c r="O106" s="38">
        <v>0</v>
      </c>
      <c r="P106" s="12">
        <f t="shared" si="13"/>
        <v>-210000</v>
      </c>
    </row>
    <row r="107" spans="1:16" s="39" customFormat="1" x14ac:dyDescent="0.2">
      <c r="A107" s="35">
        <v>45017</v>
      </c>
      <c r="B107" s="19" t="str">
        <f t="shared" si="22"/>
        <v>4</v>
      </c>
      <c r="C107" s="19" t="str">
        <f t="shared" si="23"/>
        <v>45</v>
      </c>
      <c r="D107" s="36" t="str">
        <f t="shared" si="17"/>
        <v>450</v>
      </c>
      <c r="E107" s="37" t="s">
        <v>122</v>
      </c>
      <c r="F107" s="38">
        <v>389263</v>
      </c>
      <c r="G107" s="38">
        <v>0</v>
      </c>
      <c r="H107" s="38">
        <v>389263</v>
      </c>
      <c r="I107" s="38">
        <v>0</v>
      </c>
      <c r="J107" s="11">
        <f t="shared" si="12"/>
        <v>0</v>
      </c>
      <c r="K107" s="38">
        <v>0</v>
      </c>
      <c r="L107" s="38">
        <v>0</v>
      </c>
      <c r="M107" s="38">
        <v>0</v>
      </c>
      <c r="N107" s="11" t="str">
        <f t="shared" si="14"/>
        <v xml:space="preserve"> </v>
      </c>
      <c r="O107" s="38">
        <v>0</v>
      </c>
      <c r="P107" s="12">
        <f t="shared" si="13"/>
        <v>-389263</v>
      </c>
    </row>
    <row r="108" spans="1:16" s="39" customFormat="1" x14ac:dyDescent="0.2">
      <c r="A108" s="35">
        <v>45018</v>
      </c>
      <c r="B108" s="19" t="str">
        <f t="shared" si="22"/>
        <v>4</v>
      </c>
      <c r="C108" s="19" t="str">
        <f t="shared" si="23"/>
        <v>45</v>
      </c>
      <c r="D108" s="36" t="str">
        <f t="shared" si="17"/>
        <v>450</v>
      </c>
      <c r="E108" s="37" t="s">
        <v>123</v>
      </c>
      <c r="F108" s="38">
        <v>10500</v>
      </c>
      <c r="G108" s="38">
        <v>0</v>
      </c>
      <c r="H108" s="38">
        <v>10500</v>
      </c>
      <c r="I108" s="38">
        <v>0</v>
      </c>
      <c r="J108" s="11">
        <f t="shared" si="12"/>
        <v>0</v>
      </c>
      <c r="K108" s="38">
        <v>0</v>
      </c>
      <c r="L108" s="38">
        <v>0</v>
      </c>
      <c r="M108" s="38">
        <v>0</v>
      </c>
      <c r="N108" s="11" t="str">
        <f t="shared" si="14"/>
        <v xml:space="preserve"> </v>
      </c>
      <c r="O108" s="38">
        <v>0</v>
      </c>
      <c r="P108" s="12">
        <f t="shared" si="13"/>
        <v>-10500</v>
      </c>
    </row>
    <row r="109" spans="1:16" s="39" customFormat="1" x14ac:dyDescent="0.2">
      <c r="A109" s="35">
        <v>45060</v>
      </c>
      <c r="B109" s="19" t="str">
        <f t="shared" si="22"/>
        <v>4</v>
      </c>
      <c r="C109" s="19" t="str">
        <f t="shared" si="23"/>
        <v>45</v>
      </c>
      <c r="D109" s="36" t="str">
        <f t="shared" si="17"/>
        <v>450</v>
      </c>
      <c r="E109" s="37" t="s">
        <v>124</v>
      </c>
      <c r="F109" s="38">
        <v>79351</v>
      </c>
      <c r="G109" s="38">
        <v>0</v>
      </c>
      <c r="H109" s="38">
        <v>79351</v>
      </c>
      <c r="I109" s="38">
        <v>0</v>
      </c>
      <c r="J109" s="11">
        <f t="shared" si="12"/>
        <v>0</v>
      </c>
      <c r="K109" s="38">
        <v>0</v>
      </c>
      <c r="L109" s="38">
        <v>0</v>
      </c>
      <c r="M109" s="38">
        <v>0</v>
      </c>
      <c r="N109" s="11" t="str">
        <f t="shared" si="14"/>
        <v xml:space="preserve"> </v>
      </c>
      <c r="O109" s="38">
        <v>0</v>
      </c>
      <c r="P109" s="12">
        <f t="shared" si="13"/>
        <v>-79351</v>
      </c>
    </row>
    <row r="110" spans="1:16" s="39" customFormat="1" x14ac:dyDescent="0.2">
      <c r="A110" s="35">
        <v>45080</v>
      </c>
      <c r="B110" s="19" t="str">
        <f t="shared" si="22"/>
        <v>4</v>
      </c>
      <c r="C110" s="19" t="str">
        <f t="shared" si="23"/>
        <v>45</v>
      </c>
      <c r="D110" s="36" t="str">
        <f t="shared" si="17"/>
        <v>450</v>
      </c>
      <c r="E110" s="37" t="s">
        <v>192</v>
      </c>
      <c r="F110" s="38">
        <v>0</v>
      </c>
      <c r="G110" s="38">
        <v>0</v>
      </c>
      <c r="H110" s="38">
        <v>0</v>
      </c>
      <c r="I110" s="38">
        <v>0</v>
      </c>
      <c r="J110" s="11" t="str">
        <f t="shared" si="12"/>
        <v xml:space="preserve"> </v>
      </c>
      <c r="K110" s="38">
        <v>0</v>
      </c>
      <c r="L110" s="38">
        <v>0</v>
      </c>
      <c r="M110" s="38">
        <v>0</v>
      </c>
      <c r="N110" s="11" t="str">
        <f t="shared" si="14"/>
        <v xml:space="preserve"> </v>
      </c>
      <c r="O110" s="38">
        <v>0</v>
      </c>
      <c r="P110" s="12">
        <f t="shared" si="13"/>
        <v>0</v>
      </c>
    </row>
    <row r="111" spans="1:16" s="39" customFormat="1" x14ac:dyDescent="0.2">
      <c r="A111" s="35">
        <v>45081</v>
      </c>
      <c r="B111" s="19" t="str">
        <f t="shared" si="22"/>
        <v>4</v>
      </c>
      <c r="C111" s="19" t="str">
        <f t="shared" si="23"/>
        <v>45</v>
      </c>
      <c r="D111" s="36" t="str">
        <f t="shared" si="17"/>
        <v>450</v>
      </c>
      <c r="E111" s="37" t="s">
        <v>125</v>
      </c>
      <c r="F111" s="38">
        <v>220000</v>
      </c>
      <c r="G111" s="38">
        <v>0</v>
      </c>
      <c r="H111" s="38">
        <v>220000</v>
      </c>
      <c r="I111" s="38">
        <v>168892.76</v>
      </c>
      <c r="J111" s="11">
        <f t="shared" si="12"/>
        <v>0.76769436363636367</v>
      </c>
      <c r="K111" s="38">
        <v>168892.76</v>
      </c>
      <c r="L111" s="38">
        <v>0</v>
      </c>
      <c r="M111" s="38">
        <v>168892.76</v>
      </c>
      <c r="N111" s="11">
        <f t="shared" si="14"/>
        <v>1</v>
      </c>
      <c r="O111" s="38">
        <v>0</v>
      </c>
      <c r="P111" s="12">
        <f t="shared" si="13"/>
        <v>-51107.239999999991</v>
      </c>
    </row>
    <row r="112" spans="1:16" s="39" customFormat="1" x14ac:dyDescent="0.2">
      <c r="A112" s="35">
        <v>45082</v>
      </c>
      <c r="B112" s="19" t="str">
        <f t="shared" si="22"/>
        <v>4</v>
      </c>
      <c r="C112" s="19" t="str">
        <f t="shared" si="23"/>
        <v>45</v>
      </c>
      <c r="D112" s="36" t="str">
        <f t="shared" si="17"/>
        <v>450</v>
      </c>
      <c r="E112" s="37" t="s">
        <v>126</v>
      </c>
      <c r="F112" s="38">
        <v>1744820</v>
      </c>
      <c r="G112" s="38">
        <v>0</v>
      </c>
      <c r="H112" s="38">
        <v>1744820</v>
      </c>
      <c r="I112" s="38">
        <v>1339078.21</v>
      </c>
      <c r="J112" s="11">
        <f t="shared" si="12"/>
        <v>0.76745922788597098</v>
      </c>
      <c r="K112" s="38">
        <v>1339078.21</v>
      </c>
      <c r="L112" s="38">
        <v>0</v>
      </c>
      <c r="M112" s="38">
        <v>1339078.21</v>
      </c>
      <c r="N112" s="11">
        <f t="shared" si="14"/>
        <v>1</v>
      </c>
      <c r="O112" s="38">
        <v>0</v>
      </c>
      <c r="P112" s="12">
        <f t="shared" si="13"/>
        <v>-405741.79000000004</v>
      </c>
    </row>
    <row r="113" spans="1:16" s="39" customFormat="1" x14ac:dyDescent="0.2">
      <c r="A113" s="35">
        <v>45084</v>
      </c>
      <c r="B113" s="19" t="str">
        <f t="shared" si="22"/>
        <v>4</v>
      </c>
      <c r="C113" s="19" t="str">
        <f t="shared" si="23"/>
        <v>45</v>
      </c>
      <c r="D113" s="36" t="str">
        <f t="shared" si="17"/>
        <v>450</v>
      </c>
      <c r="E113" s="37" t="s">
        <v>127</v>
      </c>
      <c r="F113" s="38">
        <v>570000</v>
      </c>
      <c r="G113" s="38">
        <v>0</v>
      </c>
      <c r="H113" s="38">
        <v>570000</v>
      </c>
      <c r="I113" s="38">
        <v>518732.75</v>
      </c>
      <c r="J113" s="11">
        <f t="shared" si="12"/>
        <v>0.91005745614035083</v>
      </c>
      <c r="K113" s="38">
        <v>518732.75</v>
      </c>
      <c r="L113" s="38">
        <v>0</v>
      </c>
      <c r="M113" s="38">
        <v>518732.75</v>
      </c>
      <c r="N113" s="11">
        <f t="shared" si="14"/>
        <v>1</v>
      </c>
      <c r="O113" s="38">
        <v>0</v>
      </c>
      <c r="P113" s="12">
        <f t="shared" si="13"/>
        <v>-51267.25</v>
      </c>
    </row>
    <row r="114" spans="1:16" s="39" customFormat="1" x14ac:dyDescent="0.2">
      <c r="A114" s="35">
        <v>45086</v>
      </c>
      <c r="B114" s="19" t="str">
        <f t="shared" si="22"/>
        <v>4</v>
      </c>
      <c r="C114" s="19" t="str">
        <f t="shared" si="23"/>
        <v>45</v>
      </c>
      <c r="D114" s="36" t="str">
        <f t="shared" si="17"/>
        <v>450</v>
      </c>
      <c r="E114" s="37" t="s">
        <v>128</v>
      </c>
      <c r="F114" s="38">
        <v>0</v>
      </c>
      <c r="G114" s="38">
        <v>0</v>
      </c>
      <c r="H114" s="38">
        <v>0</v>
      </c>
      <c r="I114" s="38">
        <v>0</v>
      </c>
      <c r="J114" s="11" t="str">
        <f t="shared" si="12"/>
        <v xml:space="preserve"> </v>
      </c>
      <c r="K114" s="38">
        <v>0</v>
      </c>
      <c r="L114" s="38">
        <v>0</v>
      </c>
      <c r="M114" s="38">
        <v>0</v>
      </c>
      <c r="N114" s="11" t="str">
        <f t="shared" si="14"/>
        <v xml:space="preserve"> </v>
      </c>
      <c r="O114" s="38">
        <v>0</v>
      </c>
      <c r="P114" s="12">
        <f t="shared" si="13"/>
        <v>0</v>
      </c>
    </row>
    <row r="115" spans="1:16" s="39" customFormat="1" x14ac:dyDescent="0.2">
      <c r="A115" s="35">
        <v>45087</v>
      </c>
      <c r="B115" s="19" t="str">
        <f t="shared" si="22"/>
        <v>4</v>
      </c>
      <c r="C115" s="19" t="str">
        <f t="shared" si="23"/>
        <v>45</v>
      </c>
      <c r="D115" s="36" t="str">
        <f t="shared" si="17"/>
        <v>450</v>
      </c>
      <c r="E115" s="37" t="s">
        <v>129</v>
      </c>
      <c r="F115" s="38">
        <v>0</v>
      </c>
      <c r="G115" s="38">
        <v>150000</v>
      </c>
      <c r="H115" s="38">
        <v>150000</v>
      </c>
      <c r="I115" s="38">
        <v>0</v>
      </c>
      <c r="J115" s="11">
        <f t="shared" si="12"/>
        <v>0</v>
      </c>
      <c r="K115" s="38">
        <v>0</v>
      </c>
      <c r="L115" s="38">
        <v>0</v>
      </c>
      <c r="M115" s="38">
        <v>0</v>
      </c>
      <c r="N115" s="11" t="str">
        <f t="shared" si="14"/>
        <v xml:space="preserve"> </v>
      </c>
      <c r="O115" s="38">
        <v>0</v>
      </c>
      <c r="P115" s="12">
        <f t="shared" si="13"/>
        <v>-150000</v>
      </c>
    </row>
    <row r="116" spans="1:16" s="39" customFormat="1" x14ac:dyDescent="0.2">
      <c r="A116" s="35">
        <v>45088</v>
      </c>
      <c r="B116" s="19" t="str">
        <f t="shared" si="22"/>
        <v>4</v>
      </c>
      <c r="C116" s="19" t="str">
        <f t="shared" si="23"/>
        <v>45</v>
      </c>
      <c r="D116" s="36" t="str">
        <f t="shared" si="17"/>
        <v>450</v>
      </c>
      <c r="E116" s="37" t="s">
        <v>130</v>
      </c>
      <c r="F116" s="38">
        <v>2541071</v>
      </c>
      <c r="G116" s="38">
        <v>0</v>
      </c>
      <c r="H116" s="38">
        <v>2541071</v>
      </c>
      <c r="I116" s="38">
        <v>1735487.36</v>
      </c>
      <c r="J116" s="11">
        <f t="shared" si="12"/>
        <v>0.68297476142933433</v>
      </c>
      <c r="K116" s="38">
        <v>1735487.36</v>
      </c>
      <c r="L116" s="38">
        <v>0</v>
      </c>
      <c r="M116" s="38">
        <v>1735487.36</v>
      </c>
      <c r="N116" s="11">
        <f t="shared" si="14"/>
        <v>1</v>
      </c>
      <c r="O116" s="38">
        <v>0</v>
      </c>
      <c r="P116" s="12">
        <f t="shared" si="13"/>
        <v>-805583.6399999999</v>
      </c>
    </row>
    <row r="117" spans="1:16" s="39" customFormat="1" x14ac:dyDescent="0.2">
      <c r="A117" s="35">
        <v>45089</v>
      </c>
      <c r="B117" s="19" t="str">
        <f t="shared" si="22"/>
        <v>4</v>
      </c>
      <c r="C117" s="19" t="str">
        <f t="shared" si="23"/>
        <v>45</v>
      </c>
      <c r="D117" s="36" t="str">
        <f t="shared" si="17"/>
        <v>450</v>
      </c>
      <c r="E117" s="37" t="s">
        <v>131</v>
      </c>
      <c r="F117" s="38">
        <v>0</v>
      </c>
      <c r="G117" s="38">
        <v>0</v>
      </c>
      <c r="H117" s="38">
        <v>0</v>
      </c>
      <c r="I117" s="38">
        <v>14000</v>
      </c>
      <c r="J117" s="11" t="str">
        <f t="shared" si="12"/>
        <v xml:space="preserve"> </v>
      </c>
      <c r="K117" s="38">
        <v>14000</v>
      </c>
      <c r="L117" s="38">
        <v>0</v>
      </c>
      <c r="M117" s="38">
        <v>14000</v>
      </c>
      <c r="N117" s="11">
        <f t="shared" si="14"/>
        <v>1</v>
      </c>
      <c r="O117" s="38">
        <v>0</v>
      </c>
      <c r="P117" s="12">
        <f t="shared" si="13"/>
        <v>14000</v>
      </c>
    </row>
    <row r="118" spans="1:16" s="39" customFormat="1" x14ac:dyDescent="0.2">
      <c r="A118" s="35">
        <v>45091</v>
      </c>
      <c r="B118" s="19" t="str">
        <f t="shared" si="22"/>
        <v>4</v>
      </c>
      <c r="C118" s="19" t="str">
        <f t="shared" si="23"/>
        <v>45</v>
      </c>
      <c r="D118" s="36" t="str">
        <f t="shared" si="17"/>
        <v>450</v>
      </c>
      <c r="E118" s="37" t="s">
        <v>132</v>
      </c>
      <c r="F118" s="38">
        <v>86278</v>
      </c>
      <c r="G118" s="38">
        <v>0</v>
      </c>
      <c r="H118" s="38">
        <v>86278</v>
      </c>
      <c r="I118" s="38">
        <v>0</v>
      </c>
      <c r="J118" s="11">
        <f t="shared" si="12"/>
        <v>0</v>
      </c>
      <c r="K118" s="38">
        <v>0</v>
      </c>
      <c r="L118" s="38">
        <v>0</v>
      </c>
      <c r="M118" s="38">
        <v>0</v>
      </c>
      <c r="N118" s="11" t="str">
        <f t="shared" si="14"/>
        <v xml:space="preserve"> </v>
      </c>
      <c r="O118" s="38">
        <v>0</v>
      </c>
      <c r="P118" s="12">
        <f t="shared" si="13"/>
        <v>-86278</v>
      </c>
    </row>
    <row r="119" spans="1:16" s="39" customFormat="1" x14ac:dyDescent="0.2">
      <c r="A119" s="35">
        <v>45092</v>
      </c>
      <c r="B119" s="19" t="str">
        <f t="shared" si="22"/>
        <v>4</v>
      </c>
      <c r="C119" s="19" t="str">
        <f t="shared" si="23"/>
        <v>45</v>
      </c>
      <c r="D119" s="36" t="str">
        <f t="shared" si="17"/>
        <v>450</v>
      </c>
      <c r="E119" s="37" t="s">
        <v>193</v>
      </c>
      <c r="F119" s="38">
        <v>0</v>
      </c>
      <c r="G119" s="38">
        <v>0</v>
      </c>
      <c r="H119" s="38">
        <v>0</v>
      </c>
      <c r="I119" s="38">
        <v>0</v>
      </c>
      <c r="J119" s="11" t="str">
        <f t="shared" si="12"/>
        <v xml:space="preserve"> </v>
      </c>
      <c r="K119" s="38">
        <v>0</v>
      </c>
      <c r="L119" s="38">
        <v>0</v>
      </c>
      <c r="M119" s="38">
        <v>0</v>
      </c>
      <c r="N119" s="11" t="str">
        <f t="shared" si="14"/>
        <v xml:space="preserve"> </v>
      </c>
      <c r="O119" s="38">
        <v>0</v>
      </c>
      <c r="P119" s="12">
        <f t="shared" si="13"/>
        <v>0</v>
      </c>
    </row>
    <row r="120" spans="1:16" s="39" customFormat="1" x14ac:dyDescent="0.2">
      <c r="A120" s="35">
        <v>45162</v>
      </c>
      <c r="B120" s="19" t="str">
        <f t="shared" si="22"/>
        <v>4</v>
      </c>
      <c r="C120" s="19" t="str">
        <f t="shared" si="23"/>
        <v>45</v>
      </c>
      <c r="D120" s="36" t="str">
        <f t="shared" si="17"/>
        <v>451</v>
      </c>
      <c r="E120" s="37" t="s">
        <v>133</v>
      </c>
      <c r="F120" s="38">
        <v>0</v>
      </c>
      <c r="G120" s="38">
        <v>252666.92</v>
      </c>
      <c r="H120" s="38">
        <v>252666.92</v>
      </c>
      <c r="I120" s="38">
        <v>284305.56</v>
      </c>
      <c r="J120" s="11">
        <f t="shared" si="12"/>
        <v>1.1252187662714217</v>
      </c>
      <c r="K120" s="38">
        <v>284305.56</v>
      </c>
      <c r="L120" s="38">
        <v>0</v>
      </c>
      <c r="M120" s="38">
        <v>284305.56</v>
      </c>
      <c r="N120" s="11">
        <f t="shared" si="14"/>
        <v>1</v>
      </c>
      <c r="O120" s="38">
        <v>0</v>
      </c>
      <c r="P120" s="12">
        <f t="shared" si="13"/>
        <v>31638.639999999985</v>
      </c>
    </row>
    <row r="121" spans="1:16" s="39" customFormat="1" x14ac:dyDescent="0.2">
      <c r="A121" s="35">
        <v>45163</v>
      </c>
      <c r="B121" s="19" t="str">
        <f t="shared" si="22"/>
        <v>4</v>
      </c>
      <c r="C121" s="19" t="str">
        <f t="shared" si="23"/>
        <v>45</v>
      </c>
      <c r="D121" s="36" t="str">
        <f t="shared" si="17"/>
        <v>451</v>
      </c>
      <c r="E121" s="37" t="s">
        <v>134</v>
      </c>
      <c r="F121" s="38">
        <v>126616</v>
      </c>
      <c r="G121" s="38">
        <v>0</v>
      </c>
      <c r="H121" s="38">
        <v>126616</v>
      </c>
      <c r="I121" s="38">
        <v>126616</v>
      </c>
      <c r="J121" s="11">
        <f t="shared" si="12"/>
        <v>1</v>
      </c>
      <c r="K121" s="38">
        <v>126616</v>
      </c>
      <c r="L121" s="38">
        <v>0</v>
      </c>
      <c r="M121" s="38">
        <v>126616</v>
      </c>
      <c r="N121" s="11">
        <f t="shared" si="14"/>
        <v>1</v>
      </c>
      <c r="O121" s="38">
        <v>0</v>
      </c>
      <c r="P121" s="12">
        <f t="shared" si="13"/>
        <v>0</v>
      </c>
    </row>
    <row r="122" spans="1:16" s="39" customFormat="1" x14ac:dyDescent="0.2">
      <c r="A122" s="35">
        <v>45164</v>
      </c>
      <c r="B122" s="19" t="str">
        <f t="shared" si="22"/>
        <v>4</v>
      </c>
      <c r="C122" s="19" t="str">
        <f t="shared" si="23"/>
        <v>45</v>
      </c>
      <c r="D122" s="36" t="str">
        <f t="shared" si="17"/>
        <v>451</v>
      </c>
      <c r="E122" s="37" t="s">
        <v>135</v>
      </c>
      <c r="F122" s="38">
        <v>56525</v>
      </c>
      <c r="G122" s="38">
        <v>0</v>
      </c>
      <c r="H122" s="38">
        <v>56525</v>
      </c>
      <c r="I122" s="38">
        <v>56525</v>
      </c>
      <c r="J122" s="11">
        <f t="shared" si="12"/>
        <v>1</v>
      </c>
      <c r="K122" s="38">
        <v>56525</v>
      </c>
      <c r="L122" s="38">
        <v>0</v>
      </c>
      <c r="M122" s="38">
        <v>56525</v>
      </c>
      <c r="N122" s="11">
        <f t="shared" si="14"/>
        <v>1</v>
      </c>
      <c r="O122" s="38">
        <v>0</v>
      </c>
      <c r="P122" s="12">
        <f t="shared" si="13"/>
        <v>0</v>
      </c>
    </row>
    <row r="123" spans="1:16" s="39" customFormat="1" x14ac:dyDescent="0.2">
      <c r="A123" s="35">
        <v>45167</v>
      </c>
      <c r="B123" s="19" t="str">
        <f t="shared" si="22"/>
        <v>4</v>
      </c>
      <c r="C123" s="19" t="str">
        <f t="shared" si="23"/>
        <v>45</v>
      </c>
      <c r="D123" s="36" t="str">
        <f t="shared" si="17"/>
        <v>451</v>
      </c>
      <c r="E123" s="37" t="s">
        <v>136</v>
      </c>
      <c r="F123" s="38">
        <v>0</v>
      </c>
      <c r="G123" s="38">
        <v>171869.04</v>
      </c>
      <c r="H123" s="38">
        <v>171869.04</v>
      </c>
      <c r="I123" s="38">
        <v>160109.19</v>
      </c>
      <c r="J123" s="11">
        <f t="shared" si="12"/>
        <v>0.93157668187359399</v>
      </c>
      <c r="K123" s="38">
        <v>160109.19</v>
      </c>
      <c r="L123" s="38">
        <v>0</v>
      </c>
      <c r="M123" s="38">
        <v>160109.19</v>
      </c>
      <c r="N123" s="11">
        <f t="shared" si="14"/>
        <v>1</v>
      </c>
      <c r="O123" s="38">
        <v>0</v>
      </c>
      <c r="P123" s="12">
        <f t="shared" si="13"/>
        <v>-11759.850000000006</v>
      </c>
    </row>
    <row r="124" spans="1:16" s="39" customFormat="1" x14ac:dyDescent="0.2">
      <c r="A124" s="35">
        <v>45168</v>
      </c>
      <c r="B124" s="19" t="str">
        <f t="shared" si="22"/>
        <v>4</v>
      </c>
      <c r="C124" s="19" t="str">
        <f t="shared" si="23"/>
        <v>45</v>
      </c>
      <c r="D124" s="36" t="str">
        <f t="shared" si="17"/>
        <v>451</v>
      </c>
      <c r="E124" s="37" t="s">
        <v>137</v>
      </c>
      <c r="F124" s="38">
        <v>0</v>
      </c>
      <c r="G124" s="38">
        <v>0</v>
      </c>
      <c r="H124" s="38">
        <v>0</v>
      </c>
      <c r="I124" s="38">
        <v>73833.55</v>
      </c>
      <c r="J124" s="11" t="str">
        <f t="shared" si="12"/>
        <v xml:space="preserve"> </v>
      </c>
      <c r="K124" s="38">
        <v>73833.55</v>
      </c>
      <c r="L124" s="38">
        <v>0</v>
      </c>
      <c r="M124" s="38">
        <v>73833.55</v>
      </c>
      <c r="N124" s="11">
        <f t="shared" si="14"/>
        <v>1</v>
      </c>
      <c r="O124" s="38">
        <v>0</v>
      </c>
      <c r="P124" s="12">
        <f t="shared" si="13"/>
        <v>73833.55</v>
      </c>
    </row>
    <row r="125" spans="1:16" s="39" customFormat="1" x14ac:dyDescent="0.2">
      <c r="A125" s="35">
        <v>45172</v>
      </c>
      <c r="B125" s="19" t="str">
        <f t="shared" si="22"/>
        <v>4</v>
      </c>
      <c r="C125" s="19" t="str">
        <f t="shared" si="23"/>
        <v>45</v>
      </c>
      <c r="D125" s="36" t="str">
        <f t="shared" si="17"/>
        <v>451</v>
      </c>
      <c r="E125" s="37" t="s">
        <v>138</v>
      </c>
      <c r="F125" s="38">
        <v>37724</v>
      </c>
      <c r="G125" s="38">
        <v>0</v>
      </c>
      <c r="H125" s="38">
        <v>37724</v>
      </c>
      <c r="I125" s="38">
        <v>37724</v>
      </c>
      <c r="J125" s="11">
        <f t="shared" si="12"/>
        <v>1</v>
      </c>
      <c r="K125" s="38">
        <v>37724</v>
      </c>
      <c r="L125" s="38">
        <v>0</v>
      </c>
      <c r="M125" s="38">
        <v>37724</v>
      </c>
      <c r="N125" s="11">
        <f t="shared" si="14"/>
        <v>1</v>
      </c>
      <c r="O125" s="38">
        <v>0</v>
      </c>
      <c r="P125" s="12">
        <f t="shared" si="13"/>
        <v>0</v>
      </c>
    </row>
    <row r="126" spans="1:16" s="39" customFormat="1" x14ac:dyDescent="0.2">
      <c r="A126" s="35">
        <v>45173</v>
      </c>
      <c r="B126" s="19" t="str">
        <f t="shared" si="22"/>
        <v>4</v>
      </c>
      <c r="C126" s="19" t="str">
        <f t="shared" si="23"/>
        <v>45</v>
      </c>
      <c r="D126" s="36" t="str">
        <f t="shared" si="17"/>
        <v>451</v>
      </c>
      <c r="E126" s="37" t="s">
        <v>139</v>
      </c>
      <c r="F126" s="38">
        <v>141257</v>
      </c>
      <c r="G126" s="38">
        <v>0</v>
      </c>
      <c r="H126" s="38">
        <v>141257</v>
      </c>
      <c r="I126" s="38">
        <v>141257</v>
      </c>
      <c r="J126" s="11">
        <f t="shared" si="12"/>
        <v>1</v>
      </c>
      <c r="K126" s="38">
        <v>141257</v>
      </c>
      <c r="L126" s="38">
        <v>0</v>
      </c>
      <c r="M126" s="38">
        <v>141257</v>
      </c>
      <c r="N126" s="11">
        <f t="shared" si="14"/>
        <v>1</v>
      </c>
      <c r="O126" s="38">
        <v>0</v>
      </c>
      <c r="P126" s="12">
        <f t="shared" si="13"/>
        <v>0</v>
      </c>
    </row>
    <row r="127" spans="1:16" s="39" customFormat="1" x14ac:dyDescent="0.2">
      <c r="A127" s="35">
        <v>45174</v>
      </c>
      <c r="B127" s="19" t="str">
        <f t="shared" si="22"/>
        <v>4</v>
      </c>
      <c r="C127" s="19" t="str">
        <f t="shared" si="23"/>
        <v>45</v>
      </c>
      <c r="D127" s="36" t="str">
        <f t="shared" si="17"/>
        <v>451</v>
      </c>
      <c r="E127" s="37" t="s">
        <v>140</v>
      </c>
      <c r="F127" s="38">
        <v>0</v>
      </c>
      <c r="G127" s="38">
        <v>10000</v>
      </c>
      <c r="H127" s="38">
        <v>10000</v>
      </c>
      <c r="I127" s="38">
        <v>12000</v>
      </c>
      <c r="J127" s="11">
        <f t="shared" si="12"/>
        <v>1.2</v>
      </c>
      <c r="K127" s="38">
        <v>12000</v>
      </c>
      <c r="L127" s="38">
        <v>0</v>
      </c>
      <c r="M127" s="38">
        <v>12000</v>
      </c>
      <c r="N127" s="11">
        <f t="shared" si="14"/>
        <v>1</v>
      </c>
      <c r="O127" s="38">
        <v>0</v>
      </c>
      <c r="P127" s="12">
        <f t="shared" si="13"/>
        <v>2000</v>
      </c>
    </row>
    <row r="128" spans="1:16" s="39" customFormat="1" x14ac:dyDescent="0.2">
      <c r="A128" s="35">
        <v>46300</v>
      </c>
      <c r="B128" s="19" t="str">
        <f t="shared" si="22"/>
        <v>4</v>
      </c>
      <c r="C128" s="19" t="str">
        <f t="shared" si="23"/>
        <v>46</v>
      </c>
      <c r="D128" s="36" t="str">
        <f t="shared" si="17"/>
        <v>463</v>
      </c>
      <c r="E128" s="37" t="s">
        <v>141</v>
      </c>
      <c r="F128" s="38">
        <v>575000</v>
      </c>
      <c r="G128" s="38">
        <v>0</v>
      </c>
      <c r="H128" s="38">
        <v>575000</v>
      </c>
      <c r="I128" s="38">
        <v>597618.88</v>
      </c>
      <c r="J128" s="11">
        <f t="shared" si="12"/>
        <v>1.0393371826086957</v>
      </c>
      <c r="K128" s="38">
        <v>597618.88</v>
      </c>
      <c r="L128" s="38">
        <v>0</v>
      </c>
      <c r="M128" s="38">
        <v>597618.88</v>
      </c>
      <c r="N128" s="11">
        <f t="shared" si="14"/>
        <v>1</v>
      </c>
      <c r="O128" s="38">
        <v>0</v>
      </c>
      <c r="P128" s="12">
        <f t="shared" si="13"/>
        <v>22618.880000000005</v>
      </c>
    </row>
    <row r="129" spans="1:16" s="39" customFormat="1" x14ac:dyDescent="0.2">
      <c r="A129" s="35">
        <v>46607</v>
      </c>
      <c r="B129" s="19" t="str">
        <f t="shared" si="22"/>
        <v>4</v>
      </c>
      <c r="C129" s="19" t="str">
        <f t="shared" si="23"/>
        <v>46</v>
      </c>
      <c r="D129" s="36" t="str">
        <f t="shared" si="17"/>
        <v>466</v>
      </c>
      <c r="E129" s="37" t="s">
        <v>142</v>
      </c>
      <c r="F129" s="38">
        <v>0</v>
      </c>
      <c r="G129" s="38">
        <v>18794.88</v>
      </c>
      <c r="H129" s="38">
        <v>18794.88</v>
      </c>
      <c r="I129" s="38">
        <v>12098.93</v>
      </c>
      <c r="J129" s="11">
        <f t="shared" si="12"/>
        <v>0.64373542156161678</v>
      </c>
      <c r="K129" s="38">
        <v>12098.93</v>
      </c>
      <c r="L129" s="38">
        <v>0</v>
      </c>
      <c r="M129" s="38">
        <v>12098.93</v>
      </c>
      <c r="N129" s="11">
        <f t="shared" si="14"/>
        <v>1</v>
      </c>
      <c r="O129" s="38">
        <v>0</v>
      </c>
      <c r="P129" s="12">
        <f t="shared" si="13"/>
        <v>-6695.9500000000007</v>
      </c>
    </row>
    <row r="130" spans="1:16" s="39" customFormat="1" x14ac:dyDescent="0.2">
      <c r="A130" s="35">
        <v>48001</v>
      </c>
      <c r="B130" s="19" t="str">
        <f t="shared" si="22"/>
        <v>4</v>
      </c>
      <c r="C130" s="19" t="str">
        <f t="shared" si="23"/>
        <v>48</v>
      </c>
      <c r="D130" s="36" t="str">
        <f t="shared" si="17"/>
        <v>480</v>
      </c>
      <c r="E130" s="37" t="s">
        <v>194</v>
      </c>
      <c r="F130" s="38">
        <v>0</v>
      </c>
      <c r="G130" s="38">
        <v>0</v>
      </c>
      <c r="H130" s="38">
        <v>0</v>
      </c>
      <c r="I130" s="38">
        <v>0</v>
      </c>
      <c r="J130" s="11" t="str">
        <f t="shared" si="12"/>
        <v xml:space="preserve"> </v>
      </c>
      <c r="K130" s="38">
        <v>0</v>
      </c>
      <c r="L130" s="38">
        <v>0</v>
      </c>
      <c r="M130" s="38">
        <v>0</v>
      </c>
      <c r="N130" s="11" t="str">
        <f t="shared" si="14"/>
        <v xml:space="preserve"> </v>
      </c>
      <c r="O130" s="38">
        <v>0</v>
      </c>
      <c r="P130" s="12">
        <f t="shared" si="13"/>
        <v>0</v>
      </c>
    </row>
    <row r="131" spans="1:16" s="39" customFormat="1" x14ac:dyDescent="0.2">
      <c r="A131" s="35">
        <v>49001</v>
      </c>
      <c r="B131" s="19" t="str">
        <f t="shared" ref="B131:B134" si="26">LEFT(A131,1)</f>
        <v>4</v>
      </c>
      <c r="C131" s="19" t="str">
        <f t="shared" ref="C131:C134" si="27">LEFT(A131,2)</f>
        <v>49</v>
      </c>
      <c r="D131" s="36" t="str">
        <f t="shared" ref="D131:D134" si="28">LEFT(A131,3)</f>
        <v>490</v>
      </c>
      <c r="E131" s="37" t="s">
        <v>143</v>
      </c>
      <c r="F131" s="38">
        <v>0</v>
      </c>
      <c r="G131" s="38">
        <v>0</v>
      </c>
      <c r="H131" s="38">
        <v>0</v>
      </c>
      <c r="I131" s="38">
        <v>0</v>
      </c>
      <c r="J131" s="11" t="str">
        <f t="shared" si="12"/>
        <v xml:space="preserve"> </v>
      </c>
      <c r="K131" s="38">
        <v>0</v>
      </c>
      <c r="L131" s="38">
        <v>0</v>
      </c>
      <c r="M131" s="38">
        <v>0</v>
      </c>
      <c r="N131" s="11" t="str">
        <f t="shared" si="14"/>
        <v xml:space="preserve"> </v>
      </c>
      <c r="O131" s="38">
        <v>0</v>
      </c>
      <c r="P131" s="12">
        <f t="shared" si="13"/>
        <v>0</v>
      </c>
    </row>
    <row r="132" spans="1:16" s="39" customFormat="1" x14ac:dyDescent="0.2">
      <c r="A132" s="35">
        <v>49118</v>
      </c>
      <c r="B132" s="19" t="str">
        <f t="shared" si="26"/>
        <v>4</v>
      </c>
      <c r="C132" s="19" t="str">
        <f t="shared" si="27"/>
        <v>49</v>
      </c>
      <c r="D132" s="36" t="str">
        <f t="shared" si="28"/>
        <v>491</v>
      </c>
      <c r="E132" s="37" t="s">
        <v>144</v>
      </c>
      <c r="F132" s="38">
        <v>0</v>
      </c>
      <c r="G132" s="38">
        <v>0</v>
      </c>
      <c r="H132" s="38">
        <v>0</v>
      </c>
      <c r="I132" s="38">
        <v>29022.43</v>
      </c>
      <c r="J132" s="11" t="str">
        <f t="shared" si="12"/>
        <v xml:space="preserve"> </v>
      </c>
      <c r="K132" s="38">
        <v>29022.43</v>
      </c>
      <c r="L132" s="38">
        <v>0</v>
      </c>
      <c r="M132" s="38">
        <v>29022.43</v>
      </c>
      <c r="N132" s="11">
        <f t="shared" si="14"/>
        <v>1</v>
      </c>
      <c r="O132" s="38">
        <v>0</v>
      </c>
      <c r="P132" s="12">
        <f t="shared" si="13"/>
        <v>29022.43</v>
      </c>
    </row>
    <row r="133" spans="1:16" s="39" customFormat="1" x14ac:dyDescent="0.2">
      <c r="A133" s="35">
        <v>49119</v>
      </c>
      <c r="B133" s="19" t="str">
        <f t="shared" si="26"/>
        <v>4</v>
      </c>
      <c r="C133" s="19" t="str">
        <f t="shared" si="27"/>
        <v>49</v>
      </c>
      <c r="D133" s="36" t="str">
        <f t="shared" si="28"/>
        <v>491</v>
      </c>
      <c r="E133" s="37" t="s">
        <v>145</v>
      </c>
      <c r="F133" s="38">
        <v>0</v>
      </c>
      <c r="G133" s="38">
        <v>0</v>
      </c>
      <c r="H133" s="38">
        <v>0</v>
      </c>
      <c r="I133" s="38">
        <v>39231.449999999997</v>
      </c>
      <c r="J133" s="11" t="str">
        <f t="shared" si="12"/>
        <v xml:space="preserve"> </v>
      </c>
      <c r="K133" s="38">
        <v>39231.449999999997</v>
      </c>
      <c r="L133" s="38">
        <v>0</v>
      </c>
      <c r="M133" s="38">
        <v>39231.449999999997</v>
      </c>
      <c r="N133" s="11">
        <f t="shared" si="14"/>
        <v>1</v>
      </c>
      <c r="O133" s="38">
        <v>0</v>
      </c>
      <c r="P133" s="12">
        <f t="shared" si="13"/>
        <v>39231.449999999997</v>
      </c>
    </row>
    <row r="134" spans="1:16" s="39" customFormat="1" x14ac:dyDescent="0.2">
      <c r="A134" s="35">
        <v>49706</v>
      </c>
      <c r="B134" s="19" t="str">
        <f t="shared" si="26"/>
        <v>4</v>
      </c>
      <c r="C134" s="19" t="str">
        <f t="shared" si="27"/>
        <v>49</v>
      </c>
      <c r="D134" s="36" t="str">
        <f t="shared" si="28"/>
        <v>497</v>
      </c>
      <c r="E134" s="37" t="s">
        <v>146</v>
      </c>
      <c r="F134" s="38">
        <v>0</v>
      </c>
      <c r="G134" s="38">
        <v>0</v>
      </c>
      <c r="H134" s="38">
        <v>0</v>
      </c>
      <c r="I134" s="38">
        <v>0</v>
      </c>
      <c r="J134" s="11" t="str">
        <f t="shared" si="12"/>
        <v xml:space="preserve"> </v>
      </c>
      <c r="K134" s="38">
        <v>0</v>
      </c>
      <c r="L134" s="38">
        <v>0</v>
      </c>
      <c r="M134" s="38">
        <v>0</v>
      </c>
      <c r="N134" s="11" t="str">
        <f t="shared" si="14"/>
        <v xml:space="preserve"> </v>
      </c>
      <c r="O134" s="38">
        <v>0</v>
      </c>
      <c r="P134" s="12">
        <f t="shared" si="13"/>
        <v>0</v>
      </c>
    </row>
    <row r="135" spans="1:16" s="39" customFormat="1" x14ac:dyDescent="0.2">
      <c r="A135" s="35">
        <v>49711</v>
      </c>
      <c r="B135" s="19" t="str">
        <f t="shared" ref="B135:B147" si="29">LEFT(A135,1)</f>
        <v>4</v>
      </c>
      <c r="C135" s="19" t="str">
        <f t="shared" ref="C135:C147" si="30">LEFT(A135,2)</f>
        <v>49</v>
      </c>
      <c r="D135" s="36" t="str">
        <f t="shared" ref="D135:D147" si="31">LEFT(A135,3)</f>
        <v>497</v>
      </c>
      <c r="E135" s="37" t="s">
        <v>147</v>
      </c>
      <c r="F135" s="38">
        <v>17784</v>
      </c>
      <c r="G135" s="38">
        <v>0</v>
      </c>
      <c r="H135" s="38">
        <v>17784</v>
      </c>
      <c r="I135" s="38">
        <v>0</v>
      </c>
      <c r="J135" s="11">
        <f t="shared" ref="J135:J156" si="32">IF(H135=0," ",I135/H135)</f>
        <v>0</v>
      </c>
      <c r="K135" s="38">
        <v>0</v>
      </c>
      <c r="L135" s="38">
        <v>0</v>
      </c>
      <c r="M135" s="38">
        <v>0</v>
      </c>
      <c r="N135" s="11" t="str">
        <f t="shared" si="14"/>
        <v xml:space="preserve"> </v>
      </c>
      <c r="O135" s="38">
        <v>0</v>
      </c>
      <c r="P135" s="12">
        <f t="shared" si="13"/>
        <v>-17784</v>
      </c>
    </row>
    <row r="136" spans="1:16" s="39" customFormat="1" x14ac:dyDescent="0.2">
      <c r="A136" s="35">
        <v>49712</v>
      </c>
      <c r="B136" s="19" t="str">
        <f t="shared" si="29"/>
        <v>4</v>
      </c>
      <c r="C136" s="19" t="str">
        <f t="shared" si="30"/>
        <v>49</v>
      </c>
      <c r="D136" s="36" t="str">
        <f t="shared" si="31"/>
        <v>497</v>
      </c>
      <c r="E136" s="37" t="s">
        <v>148</v>
      </c>
      <c r="F136" s="38">
        <v>22132</v>
      </c>
      <c r="G136" s="38">
        <v>0</v>
      </c>
      <c r="H136" s="38">
        <v>22132</v>
      </c>
      <c r="I136" s="38">
        <v>0</v>
      </c>
      <c r="J136" s="11">
        <f t="shared" si="32"/>
        <v>0</v>
      </c>
      <c r="K136" s="38">
        <v>0</v>
      </c>
      <c r="L136" s="38">
        <v>0</v>
      </c>
      <c r="M136" s="38">
        <v>0</v>
      </c>
      <c r="N136" s="11" t="str">
        <f t="shared" si="14"/>
        <v xml:space="preserve"> </v>
      </c>
      <c r="O136" s="38">
        <v>0</v>
      </c>
      <c r="P136" s="12">
        <f t="shared" si="13"/>
        <v>-22132</v>
      </c>
    </row>
    <row r="137" spans="1:16" s="39" customFormat="1" x14ac:dyDescent="0.2">
      <c r="A137" s="35">
        <v>49715</v>
      </c>
      <c r="B137" s="19" t="str">
        <f t="shared" si="29"/>
        <v>4</v>
      </c>
      <c r="C137" s="19" t="str">
        <f t="shared" si="30"/>
        <v>49</v>
      </c>
      <c r="D137" s="36" t="str">
        <f t="shared" si="31"/>
        <v>497</v>
      </c>
      <c r="E137" s="37" t="s">
        <v>149</v>
      </c>
      <c r="F137" s="38">
        <v>0</v>
      </c>
      <c r="G137" s="38">
        <v>0</v>
      </c>
      <c r="H137" s="38">
        <v>0</v>
      </c>
      <c r="I137" s="38">
        <v>38382.53</v>
      </c>
      <c r="J137" s="11" t="str">
        <f t="shared" si="32"/>
        <v xml:space="preserve"> </v>
      </c>
      <c r="K137" s="38">
        <v>38382.53</v>
      </c>
      <c r="L137" s="38">
        <v>0</v>
      </c>
      <c r="M137" s="38">
        <v>38382.53</v>
      </c>
      <c r="N137" s="11">
        <f t="shared" si="14"/>
        <v>1</v>
      </c>
      <c r="O137" s="38">
        <v>0</v>
      </c>
      <c r="P137" s="12">
        <f t="shared" si="13"/>
        <v>38382.53</v>
      </c>
    </row>
    <row r="138" spans="1:16" s="39" customFormat="1" x14ac:dyDescent="0.2">
      <c r="A138" s="35">
        <v>49716</v>
      </c>
      <c r="B138" s="19" t="str">
        <f t="shared" si="29"/>
        <v>4</v>
      </c>
      <c r="C138" s="19" t="str">
        <f t="shared" si="30"/>
        <v>49</v>
      </c>
      <c r="D138" s="36" t="str">
        <f t="shared" si="31"/>
        <v>497</v>
      </c>
      <c r="E138" s="37" t="s">
        <v>150</v>
      </c>
      <c r="F138" s="38">
        <v>33626</v>
      </c>
      <c r="G138" s="38">
        <v>0</v>
      </c>
      <c r="H138" s="38">
        <v>33626</v>
      </c>
      <c r="I138" s="38">
        <v>0</v>
      </c>
      <c r="J138" s="11">
        <f t="shared" si="32"/>
        <v>0</v>
      </c>
      <c r="K138" s="38">
        <v>0</v>
      </c>
      <c r="L138" s="38">
        <v>0</v>
      </c>
      <c r="M138" s="38">
        <v>0</v>
      </c>
      <c r="N138" s="11" t="str">
        <f t="shared" si="14"/>
        <v xml:space="preserve"> </v>
      </c>
      <c r="O138" s="38">
        <v>0</v>
      </c>
      <c r="P138" s="12">
        <f t="shared" si="13"/>
        <v>-33626</v>
      </c>
    </row>
    <row r="139" spans="1:16" s="39" customFormat="1" x14ac:dyDescent="0.2">
      <c r="A139" s="35">
        <v>49720</v>
      </c>
      <c r="B139" s="19" t="str">
        <f t="shared" si="29"/>
        <v>4</v>
      </c>
      <c r="C139" s="19" t="str">
        <f t="shared" si="30"/>
        <v>49</v>
      </c>
      <c r="D139" s="36" t="str">
        <f t="shared" si="31"/>
        <v>497</v>
      </c>
      <c r="E139" s="37" t="s">
        <v>151</v>
      </c>
      <c r="F139" s="38">
        <v>42000</v>
      </c>
      <c r="G139" s="38">
        <v>0</v>
      </c>
      <c r="H139" s="38">
        <v>42000</v>
      </c>
      <c r="I139" s="38">
        <v>0</v>
      </c>
      <c r="J139" s="11">
        <f t="shared" si="32"/>
        <v>0</v>
      </c>
      <c r="K139" s="38">
        <v>0</v>
      </c>
      <c r="L139" s="38">
        <v>0</v>
      </c>
      <c r="M139" s="38">
        <v>0</v>
      </c>
      <c r="N139" s="11" t="str">
        <f t="shared" si="14"/>
        <v xml:space="preserve"> </v>
      </c>
      <c r="O139" s="38">
        <v>0</v>
      </c>
      <c r="P139" s="12">
        <f t="shared" si="13"/>
        <v>-42000</v>
      </c>
    </row>
    <row r="140" spans="1:16" s="39" customFormat="1" x14ac:dyDescent="0.2">
      <c r="A140" s="35">
        <v>49721</v>
      </c>
      <c r="B140" s="19" t="str">
        <f t="shared" si="29"/>
        <v>4</v>
      </c>
      <c r="C140" s="19" t="str">
        <f t="shared" si="30"/>
        <v>49</v>
      </c>
      <c r="D140" s="36" t="str">
        <f t="shared" si="31"/>
        <v>497</v>
      </c>
      <c r="E140" s="37" t="s">
        <v>152</v>
      </c>
      <c r="F140" s="38">
        <v>0</v>
      </c>
      <c r="G140" s="38">
        <v>0</v>
      </c>
      <c r="H140" s="38">
        <v>0</v>
      </c>
      <c r="I140" s="38">
        <v>45000</v>
      </c>
      <c r="J140" s="11" t="str">
        <f t="shared" si="32"/>
        <v xml:space="preserve"> </v>
      </c>
      <c r="K140" s="38">
        <v>45000</v>
      </c>
      <c r="L140" s="38">
        <v>0</v>
      </c>
      <c r="M140" s="38">
        <v>45000</v>
      </c>
      <c r="N140" s="11">
        <f t="shared" si="14"/>
        <v>1</v>
      </c>
      <c r="O140" s="38">
        <v>0</v>
      </c>
      <c r="P140" s="12">
        <f t="shared" si="13"/>
        <v>45000</v>
      </c>
    </row>
    <row r="141" spans="1:16" s="39" customFormat="1" x14ac:dyDescent="0.2">
      <c r="A141" s="35">
        <v>49722</v>
      </c>
      <c r="B141" s="19" t="str">
        <f t="shared" si="29"/>
        <v>4</v>
      </c>
      <c r="C141" s="19" t="str">
        <f t="shared" si="30"/>
        <v>49</v>
      </c>
      <c r="D141" s="36" t="str">
        <f t="shared" si="31"/>
        <v>497</v>
      </c>
      <c r="E141" s="37" t="s">
        <v>153</v>
      </c>
      <c r="F141" s="38">
        <v>38383</v>
      </c>
      <c r="G141" s="38">
        <v>0</v>
      </c>
      <c r="H141" s="38">
        <v>38383</v>
      </c>
      <c r="I141" s="38">
        <v>0</v>
      </c>
      <c r="J141" s="11">
        <f t="shared" si="32"/>
        <v>0</v>
      </c>
      <c r="K141" s="38">
        <v>0</v>
      </c>
      <c r="L141" s="38">
        <v>0</v>
      </c>
      <c r="M141" s="38">
        <v>0</v>
      </c>
      <c r="N141" s="11" t="str">
        <f t="shared" si="14"/>
        <v xml:space="preserve"> </v>
      </c>
      <c r="O141" s="38">
        <v>0</v>
      </c>
      <c r="P141" s="12">
        <f t="shared" si="13"/>
        <v>-38383</v>
      </c>
    </row>
    <row r="142" spans="1:16" s="39" customFormat="1" x14ac:dyDescent="0.2">
      <c r="A142" s="35">
        <v>49723</v>
      </c>
      <c r="B142" s="19" t="str">
        <f t="shared" si="29"/>
        <v>4</v>
      </c>
      <c r="C142" s="19" t="str">
        <f t="shared" si="30"/>
        <v>49</v>
      </c>
      <c r="D142" s="36" t="str">
        <f t="shared" si="31"/>
        <v>497</v>
      </c>
      <c r="E142" s="37" t="s">
        <v>154</v>
      </c>
      <c r="F142" s="38">
        <v>0</v>
      </c>
      <c r="G142" s="38">
        <v>5226</v>
      </c>
      <c r="H142" s="38">
        <v>5226</v>
      </c>
      <c r="I142" s="38">
        <v>0</v>
      </c>
      <c r="J142" s="11">
        <f t="shared" si="32"/>
        <v>0</v>
      </c>
      <c r="K142" s="38">
        <v>0</v>
      </c>
      <c r="L142" s="38">
        <v>0</v>
      </c>
      <c r="M142" s="38">
        <v>0</v>
      </c>
      <c r="N142" s="11" t="str">
        <f t="shared" ref="N142:N156" si="33">IF(I142=0," ",M142/I142)</f>
        <v xml:space="preserve"> </v>
      </c>
      <c r="O142" s="38">
        <v>0</v>
      </c>
      <c r="P142" s="12">
        <f t="shared" si="13"/>
        <v>-5226</v>
      </c>
    </row>
    <row r="143" spans="1:16" s="39" customFormat="1" x14ac:dyDescent="0.2">
      <c r="A143" s="35">
        <v>49724</v>
      </c>
      <c r="B143" s="19" t="str">
        <f t="shared" si="29"/>
        <v>4</v>
      </c>
      <c r="C143" s="19" t="str">
        <f t="shared" si="30"/>
        <v>49</v>
      </c>
      <c r="D143" s="36" t="str">
        <f t="shared" si="31"/>
        <v>497</v>
      </c>
      <c r="E143" s="37" t="s">
        <v>155</v>
      </c>
      <c r="F143" s="38">
        <v>0</v>
      </c>
      <c r="G143" s="38">
        <v>0</v>
      </c>
      <c r="H143" s="38">
        <v>0</v>
      </c>
      <c r="I143" s="38">
        <v>30098.57</v>
      </c>
      <c r="J143" s="11" t="str">
        <f t="shared" si="32"/>
        <v xml:space="preserve"> </v>
      </c>
      <c r="K143" s="38">
        <v>30098.57</v>
      </c>
      <c r="L143" s="38">
        <v>0</v>
      </c>
      <c r="M143" s="38">
        <v>30098.57</v>
      </c>
      <c r="N143" s="11">
        <f t="shared" si="33"/>
        <v>1</v>
      </c>
      <c r="O143" s="38">
        <v>0</v>
      </c>
      <c r="P143" s="12">
        <f t="shared" si="13"/>
        <v>30098.57</v>
      </c>
    </row>
    <row r="144" spans="1:16" s="39" customFormat="1" x14ac:dyDescent="0.2">
      <c r="A144" s="35">
        <v>49725</v>
      </c>
      <c r="B144" s="19" t="str">
        <f t="shared" si="29"/>
        <v>4</v>
      </c>
      <c r="C144" s="19" t="str">
        <f t="shared" si="30"/>
        <v>49</v>
      </c>
      <c r="D144" s="36" t="str">
        <f t="shared" si="31"/>
        <v>497</v>
      </c>
      <c r="E144" s="37" t="s">
        <v>156</v>
      </c>
      <c r="F144" s="38">
        <v>0</v>
      </c>
      <c r="G144" s="38">
        <v>0</v>
      </c>
      <c r="H144" s="38">
        <v>0</v>
      </c>
      <c r="I144" s="38">
        <v>0</v>
      </c>
      <c r="J144" s="11" t="str">
        <f t="shared" si="32"/>
        <v xml:space="preserve"> </v>
      </c>
      <c r="K144" s="38">
        <v>0</v>
      </c>
      <c r="L144" s="38">
        <v>0</v>
      </c>
      <c r="M144" s="38">
        <v>0</v>
      </c>
      <c r="N144" s="11" t="str">
        <f t="shared" si="33"/>
        <v xml:space="preserve"> </v>
      </c>
      <c r="O144" s="38">
        <v>0</v>
      </c>
      <c r="P144" s="12">
        <f t="shared" si="13"/>
        <v>0</v>
      </c>
    </row>
    <row r="145" spans="1:16" s="39" customFormat="1" x14ac:dyDescent="0.2">
      <c r="A145" s="35">
        <v>49726</v>
      </c>
      <c r="B145" s="19" t="str">
        <f t="shared" si="29"/>
        <v>4</v>
      </c>
      <c r="C145" s="19" t="str">
        <f t="shared" si="30"/>
        <v>49</v>
      </c>
      <c r="D145" s="36" t="str">
        <f t="shared" si="31"/>
        <v>497</v>
      </c>
      <c r="E145" s="37" t="s">
        <v>157</v>
      </c>
      <c r="F145" s="38">
        <v>0</v>
      </c>
      <c r="G145" s="38">
        <v>0</v>
      </c>
      <c r="H145" s="38">
        <v>0</v>
      </c>
      <c r="I145" s="38">
        <v>0</v>
      </c>
      <c r="J145" s="11" t="str">
        <f t="shared" si="32"/>
        <v xml:space="preserve"> </v>
      </c>
      <c r="K145" s="38">
        <v>0</v>
      </c>
      <c r="L145" s="38">
        <v>0</v>
      </c>
      <c r="M145" s="38">
        <v>0</v>
      </c>
      <c r="N145" s="11" t="str">
        <f t="shared" si="33"/>
        <v xml:space="preserve"> </v>
      </c>
      <c r="O145" s="38">
        <v>0</v>
      </c>
      <c r="P145" s="12">
        <f t="shared" si="13"/>
        <v>0</v>
      </c>
    </row>
    <row r="146" spans="1:16" s="39" customFormat="1" x14ac:dyDescent="0.2">
      <c r="A146" s="35">
        <v>52000</v>
      </c>
      <c r="B146" s="19" t="str">
        <f t="shared" si="29"/>
        <v>5</v>
      </c>
      <c r="C146" s="19" t="str">
        <f t="shared" si="30"/>
        <v>52</v>
      </c>
      <c r="D146" s="36" t="str">
        <f t="shared" si="31"/>
        <v>520</v>
      </c>
      <c r="E146" s="37" t="s">
        <v>158</v>
      </c>
      <c r="F146" s="38">
        <v>1200000</v>
      </c>
      <c r="G146" s="38">
        <v>0</v>
      </c>
      <c r="H146" s="38">
        <v>1200000</v>
      </c>
      <c r="I146" s="38">
        <v>394924.67</v>
      </c>
      <c r="J146" s="11">
        <f t="shared" si="32"/>
        <v>0.32910389166666665</v>
      </c>
      <c r="K146" s="38">
        <v>394924.67</v>
      </c>
      <c r="L146" s="38">
        <v>0</v>
      </c>
      <c r="M146" s="38">
        <v>394924.67</v>
      </c>
      <c r="N146" s="11">
        <f t="shared" si="33"/>
        <v>1</v>
      </c>
      <c r="O146" s="38">
        <v>0</v>
      </c>
      <c r="P146" s="12">
        <f t="shared" si="13"/>
        <v>-805075.33000000007</v>
      </c>
    </row>
    <row r="147" spans="1:16" s="39" customFormat="1" x14ac:dyDescent="0.2">
      <c r="A147" s="35">
        <v>53400</v>
      </c>
      <c r="B147" s="19" t="str">
        <f t="shared" si="29"/>
        <v>5</v>
      </c>
      <c r="C147" s="19" t="str">
        <f t="shared" si="30"/>
        <v>53</v>
      </c>
      <c r="D147" s="36" t="str">
        <f t="shared" si="31"/>
        <v>534</v>
      </c>
      <c r="E147" s="37" t="s">
        <v>159</v>
      </c>
      <c r="F147" s="38">
        <v>239100</v>
      </c>
      <c r="G147" s="38">
        <v>0</v>
      </c>
      <c r="H147" s="38">
        <v>239100</v>
      </c>
      <c r="I147" s="38">
        <v>152216.5</v>
      </c>
      <c r="J147" s="11">
        <f t="shared" si="32"/>
        <v>0.63662275198661644</v>
      </c>
      <c r="K147" s="38">
        <v>152216.5</v>
      </c>
      <c r="L147" s="38">
        <v>0</v>
      </c>
      <c r="M147" s="38">
        <v>152216.5</v>
      </c>
      <c r="N147" s="11">
        <f t="shared" si="33"/>
        <v>1</v>
      </c>
      <c r="O147" s="38">
        <v>0</v>
      </c>
      <c r="P147" s="12">
        <f t="shared" si="13"/>
        <v>-86883.5</v>
      </c>
    </row>
    <row r="148" spans="1:16" s="39" customFormat="1" x14ac:dyDescent="0.2">
      <c r="A148" s="35">
        <v>53700</v>
      </c>
      <c r="B148" s="19" t="str">
        <f t="shared" ref="B148:B156" si="34">LEFT(A148,1)</f>
        <v>5</v>
      </c>
      <c r="C148" s="19" t="str">
        <f t="shared" ref="C148:C156" si="35">LEFT(A148,2)</f>
        <v>53</v>
      </c>
      <c r="D148" s="36" t="str">
        <f t="shared" ref="D148:D156" si="36">LEFT(A148,3)</f>
        <v>537</v>
      </c>
      <c r="E148" s="37" t="s">
        <v>160</v>
      </c>
      <c r="F148" s="38">
        <v>0</v>
      </c>
      <c r="G148" s="38">
        <v>0</v>
      </c>
      <c r="H148" s="38">
        <v>0</v>
      </c>
      <c r="I148" s="38">
        <v>4450</v>
      </c>
      <c r="J148" s="11" t="str">
        <f t="shared" si="32"/>
        <v xml:space="preserve"> </v>
      </c>
      <c r="K148" s="38">
        <v>4450</v>
      </c>
      <c r="L148" s="38">
        <v>0</v>
      </c>
      <c r="M148" s="38">
        <v>4450</v>
      </c>
      <c r="N148" s="11">
        <f t="shared" si="33"/>
        <v>1</v>
      </c>
      <c r="O148" s="38">
        <v>0</v>
      </c>
      <c r="P148" s="12">
        <f t="shared" si="13"/>
        <v>4450</v>
      </c>
    </row>
    <row r="149" spans="1:16" s="39" customFormat="1" x14ac:dyDescent="0.2">
      <c r="A149" s="35">
        <v>54100</v>
      </c>
      <c r="B149" s="19" t="str">
        <f t="shared" ref="B149:B154" si="37">LEFT(A149,1)</f>
        <v>5</v>
      </c>
      <c r="C149" s="19" t="str">
        <f t="shared" ref="C149:C154" si="38">LEFT(A149,2)</f>
        <v>54</v>
      </c>
      <c r="D149" s="36" t="str">
        <f t="shared" ref="D149:D154" si="39">LEFT(A149,3)</f>
        <v>541</v>
      </c>
      <c r="E149" s="37" t="s">
        <v>161</v>
      </c>
      <c r="F149" s="38">
        <v>25000</v>
      </c>
      <c r="G149" s="38">
        <v>0</v>
      </c>
      <c r="H149" s="38">
        <v>25000</v>
      </c>
      <c r="I149" s="38">
        <v>20633.7</v>
      </c>
      <c r="J149" s="11">
        <f t="shared" si="32"/>
        <v>0.82534800000000008</v>
      </c>
      <c r="K149" s="38">
        <v>20633.7</v>
      </c>
      <c r="L149" s="38">
        <v>0</v>
      </c>
      <c r="M149" s="38">
        <v>20633.7</v>
      </c>
      <c r="N149" s="11">
        <f t="shared" si="33"/>
        <v>1</v>
      </c>
      <c r="O149" s="38">
        <v>0</v>
      </c>
      <c r="P149" s="12">
        <f t="shared" si="13"/>
        <v>-4366.2999999999993</v>
      </c>
    </row>
    <row r="150" spans="1:16" s="39" customFormat="1" x14ac:dyDescent="0.2">
      <c r="A150" s="35">
        <v>54101</v>
      </c>
      <c r="B150" s="19" t="str">
        <f t="shared" si="37"/>
        <v>5</v>
      </c>
      <c r="C150" s="19" t="str">
        <f t="shared" si="38"/>
        <v>54</v>
      </c>
      <c r="D150" s="36" t="str">
        <f t="shared" si="39"/>
        <v>541</v>
      </c>
      <c r="E150" s="37" t="s">
        <v>162</v>
      </c>
      <c r="F150" s="38">
        <v>25000</v>
      </c>
      <c r="G150" s="38">
        <v>0</v>
      </c>
      <c r="H150" s="38">
        <v>25000</v>
      </c>
      <c r="I150" s="38">
        <v>22080</v>
      </c>
      <c r="J150" s="11">
        <f t="shared" si="32"/>
        <v>0.88319999999999999</v>
      </c>
      <c r="K150" s="38">
        <v>22080</v>
      </c>
      <c r="L150" s="38">
        <v>0</v>
      </c>
      <c r="M150" s="38">
        <v>22080</v>
      </c>
      <c r="N150" s="11">
        <f t="shared" si="33"/>
        <v>1</v>
      </c>
      <c r="O150" s="38">
        <v>0</v>
      </c>
      <c r="P150" s="12">
        <f t="shared" si="13"/>
        <v>-2920</v>
      </c>
    </row>
    <row r="151" spans="1:16" s="39" customFormat="1" x14ac:dyDescent="0.2">
      <c r="A151" s="35">
        <v>55000</v>
      </c>
      <c r="B151" s="19" t="str">
        <f t="shared" si="37"/>
        <v>5</v>
      </c>
      <c r="C151" s="19" t="str">
        <f t="shared" si="38"/>
        <v>55</v>
      </c>
      <c r="D151" s="36" t="str">
        <f t="shared" si="39"/>
        <v>550</v>
      </c>
      <c r="E151" s="37" t="s">
        <v>163</v>
      </c>
      <c r="F151" s="38">
        <v>1700000</v>
      </c>
      <c r="G151" s="38">
        <v>0</v>
      </c>
      <c r="H151" s="38">
        <v>1700000</v>
      </c>
      <c r="I151" s="38">
        <v>1230056.6100000001</v>
      </c>
      <c r="J151" s="11">
        <f t="shared" si="32"/>
        <v>0.72356271176470599</v>
      </c>
      <c r="K151" s="38">
        <v>1148683.49</v>
      </c>
      <c r="L151" s="38">
        <v>0</v>
      </c>
      <c r="M151" s="38">
        <v>1148683.49</v>
      </c>
      <c r="N151" s="11">
        <f t="shared" si="33"/>
        <v>0.93384603656574794</v>
      </c>
      <c r="O151" s="38">
        <v>81373.119999999995</v>
      </c>
      <c r="P151" s="12">
        <f t="shared" si="13"/>
        <v>-469943.3899999999</v>
      </c>
    </row>
    <row r="152" spans="1:16" s="39" customFormat="1" x14ac:dyDescent="0.2">
      <c r="A152" s="35">
        <v>55400</v>
      </c>
      <c r="B152" s="19" t="str">
        <f t="shared" si="37"/>
        <v>5</v>
      </c>
      <c r="C152" s="19" t="str">
        <f t="shared" si="38"/>
        <v>55</v>
      </c>
      <c r="D152" s="36" t="str">
        <f t="shared" si="39"/>
        <v>554</v>
      </c>
      <c r="E152" s="37" t="s">
        <v>164</v>
      </c>
      <c r="F152" s="38">
        <v>8000</v>
      </c>
      <c r="G152" s="38">
        <v>0</v>
      </c>
      <c r="H152" s="38">
        <v>8000</v>
      </c>
      <c r="I152" s="38">
        <v>4350</v>
      </c>
      <c r="J152" s="11">
        <f t="shared" si="32"/>
        <v>0.54374999999999996</v>
      </c>
      <c r="K152" s="38">
        <v>4350</v>
      </c>
      <c r="L152" s="38">
        <v>0</v>
      </c>
      <c r="M152" s="38">
        <v>4350</v>
      </c>
      <c r="N152" s="11">
        <f t="shared" si="33"/>
        <v>1</v>
      </c>
      <c r="O152" s="38">
        <v>0</v>
      </c>
      <c r="P152" s="12">
        <f t="shared" si="13"/>
        <v>-3650</v>
      </c>
    </row>
    <row r="153" spans="1:16" s="39" customFormat="1" x14ac:dyDescent="0.2">
      <c r="A153" s="35">
        <v>55900</v>
      </c>
      <c r="B153" s="19" t="str">
        <f t="shared" si="37"/>
        <v>5</v>
      </c>
      <c r="C153" s="19" t="str">
        <f t="shared" si="38"/>
        <v>55</v>
      </c>
      <c r="D153" s="36" t="str">
        <f t="shared" si="39"/>
        <v>559</v>
      </c>
      <c r="E153" s="37" t="s">
        <v>165</v>
      </c>
      <c r="F153" s="38">
        <v>0</v>
      </c>
      <c r="G153" s="38">
        <v>0</v>
      </c>
      <c r="H153" s="38">
        <v>0</v>
      </c>
      <c r="I153" s="38">
        <v>9346.5</v>
      </c>
      <c r="J153" s="11" t="str">
        <f t="shared" si="32"/>
        <v xml:space="preserve"> </v>
      </c>
      <c r="K153" s="38">
        <v>9346.5</v>
      </c>
      <c r="L153" s="38">
        <v>0</v>
      </c>
      <c r="M153" s="38">
        <v>9346.5</v>
      </c>
      <c r="N153" s="11">
        <f t="shared" si="33"/>
        <v>1</v>
      </c>
      <c r="O153" s="38">
        <v>0</v>
      </c>
      <c r="P153" s="12">
        <f t="shared" si="13"/>
        <v>9346.5</v>
      </c>
    </row>
    <row r="154" spans="1:16" s="39" customFormat="1" x14ac:dyDescent="0.2">
      <c r="A154" s="35">
        <v>55904</v>
      </c>
      <c r="B154" s="19" t="str">
        <f t="shared" si="37"/>
        <v>5</v>
      </c>
      <c r="C154" s="19" t="str">
        <f t="shared" si="38"/>
        <v>55</v>
      </c>
      <c r="D154" s="36" t="str">
        <f t="shared" si="39"/>
        <v>559</v>
      </c>
      <c r="E154" s="37" t="s">
        <v>166</v>
      </c>
      <c r="F154" s="38">
        <v>250000</v>
      </c>
      <c r="G154" s="38">
        <v>3843650.09</v>
      </c>
      <c r="H154" s="38">
        <v>4093650.09</v>
      </c>
      <c r="I154" s="38">
        <v>3843650.09</v>
      </c>
      <c r="J154" s="11">
        <f t="shared" si="32"/>
        <v>0.93892980726156783</v>
      </c>
      <c r="K154" s="38">
        <v>3843650.09</v>
      </c>
      <c r="L154" s="38">
        <v>0</v>
      </c>
      <c r="M154" s="38">
        <v>3843650.09</v>
      </c>
      <c r="N154" s="11">
        <f t="shared" si="33"/>
        <v>1</v>
      </c>
      <c r="O154" s="38">
        <v>0</v>
      </c>
      <c r="P154" s="12">
        <f t="shared" si="13"/>
        <v>-250000</v>
      </c>
    </row>
    <row r="155" spans="1:16" s="39" customFormat="1" x14ac:dyDescent="0.2">
      <c r="A155" s="35">
        <v>59901</v>
      </c>
      <c r="B155" s="19" t="str">
        <f t="shared" si="34"/>
        <v>5</v>
      </c>
      <c r="C155" s="19" t="str">
        <f t="shared" si="35"/>
        <v>59</v>
      </c>
      <c r="D155" s="36" t="str">
        <f t="shared" si="36"/>
        <v>599</v>
      </c>
      <c r="E155" s="37" t="s">
        <v>167</v>
      </c>
      <c r="F155" s="38">
        <v>280000</v>
      </c>
      <c r="G155" s="38">
        <v>0</v>
      </c>
      <c r="H155" s="38">
        <v>280000</v>
      </c>
      <c r="I155" s="38">
        <v>53423.25</v>
      </c>
      <c r="J155" s="11">
        <f t="shared" si="32"/>
        <v>0.19079732142857142</v>
      </c>
      <c r="K155" s="38">
        <v>53423.25</v>
      </c>
      <c r="L155" s="38">
        <v>0</v>
      </c>
      <c r="M155" s="38">
        <v>53423.25</v>
      </c>
      <c r="N155" s="11">
        <f t="shared" si="33"/>
        <v>1</v>
      </c>
      <c r="O155" s="38">
        <v>0</v>
      </c>
      <c r="P155" s="12">
        <f t="shared" si="13"/>
        <v>-226576.75</v>
      </c>
    </row>
    <row r="156" spans="1:16" s="39" customFormat="1" x14ac:dyDescent="0.2">
      <c r="A156" s="35">
        <v>59902</v>
      </c>
      <c r="B156" s="19" t="str">
        <f t="shared" si="34"/>
        <v>5</v>
      </c>
      <c r="C156" s="19" t="str">
        <f t="shared" si="35"/>
        <v>59</v>
      </c>
      <c r="D156" s="36" t="str">
        <f t="shared" si="36"/>
        <v>599</v>
      </c>
      <c r="E156" s="37" t="s">
        <v>168</v>
      </c>
      <c r="F156" s="38">
        <v>5000</v>
      </c>
      <c r="G156" s="38">
        <v>0</v>
      </c>
      <c r="H156" s="38">
        <v>5000</v>
      </c>
      <c r="I156" s="38">
        <v>5000</v>
      </c>
      <c r="J156" s="11">
        <f t="shared" si="32"/>
        <v>1</v>
      </c>
      <c r="K156" s="38">
        <v>5000</v>
      </c>
      <c r="L156" s="38">
        <v>0</v>
      </c>
      <c r="M156" s="38">
        <v>5000</v>
      </c>
      <c r="N156" s="11">
        <f t="shared" si="33"/>
        <v>1</v>
      </c>
      <c r="O156" s="38">
        <v>0</v>
      </c>
      <c r="P156" s="12">
        <f t="shared" si="13"/>
        <v>0</v>
      </c>
    </row>
    <row r="157" spans="1:16" s="39" customFormat="1" x14ac:dyDescent="0.2">
      <c r="A157" s="40"/>
      <c r="B157" s="20"/>
      <c r="C157" s="20"/>
      <c r="D157" s="20"/>
      <c r="E157" s="13" t="s">
        <v>19</v>
      </c>
      <c r="F157" s="14">
        <f>SUM(F6:F156)</f>
        <v>340567960</v>
      </c>
      <c r="G157" s="14">
        <f>SUM(G6:G156)</f>
        <v>4452206.93</v>
      </c>
      <c r="H157" s="14">
        <f>SUM(H6:H156)</f>
        <v>345020166.93000001</v>
      </c>
      <c r="I157" s="14">
        <f>SUM(I6:I156)</f>
        <v>239807777.00999993</v>
      </c>
      <c r="J157" s="15">
        <f>I157/H157</f>
        <v>0.69505437651316693</v>
      </c>
      <c r="K157" s="14">
        <f>SUM(K6:K156)</f>
        <v>216152646.65000001</v>
      </c>
      <c r="L157" s="14">
        <f>SUM(L6:L156)</f>
        <v>2738904.55</v>
      </c>
      <c r="M157" s="14">
        <f>SUM(M6:M156)</f>
        <v>213413742.09999993</v>
      </c>
      <c r="N157" s="16">
        <f t="shared" ref="N157" si="40">IF(I157=0," ",M157/I157)</f>
        <v>0.88993670164041694</v>
      </c>
      <c r="O157" s="14">
        <f>SUM(O6:O156)</f>
        <v>26394034.910000011</v>
      </c>
      <c r="P157" s="14">
        <f>SUM(P6:P156)</f>
        <v>-105212389.92000002</v>
      </c>
    </row>
    <row r="158" spans="1:16" s="39" customFormat="1" x14ac:dyDescent="0.2">
      <c r="A158" s="40"/>
      <c r="B158" s="20"/>
      <c r="C158" s="20"/>
      <c r="D158" s="20"/>
      <c r="E158" s="41"/>
      <c r="F158" s="42"/>
      <c r="G158" s="42"/>
      <c r="H158" s="42"/>
      <c r="I158" s="42"/>
      <c r="J158" s="6"/>
      <c r="K158" s="42"/>
      <c r="L158" s="42"/>
      <c r="M158" s="42"/>
      <c r="N158" s="6"/>
      <c r="O158" s="42"/>
      <c r="P158" s="7"/>
    </row>
    <row r="159" spans="1:16" s="39" customFormat="1" x14ac:dyDescent="0.2">
      <c r="A159" s="35">
        <v>60301</v>
      </c>
      <c r="B159" s="19" t="str">
        <f t="shared" ref="B159:B175" si="41">LEFT(A159,1)</f>
        <v>6</v>
      </c>
      <c r="C159" s="19" t="str">
        <f t="shared" ref="C159:C175" si="42">LEFT(A159,2)</f>
        <v>60</v>
      </c>
      <c r="D159" s="36" t="str">
        <f t="shared" ref="D159" si="43">LEFT(A159,3)</f>
        <v>603</v>
      </c>
      <c r="E159" s="37" t="s">
        <v>169</v>
      </c>
      <c r="F159" s="38">
        <v>7707366</v>
      </c>
      <c r="G159" s="38">
        <v>0</v>
      </c>
      <c r="H159" s="38">
        <v>7707366</v>
      </c>
      <c r="I159" s="38">
        <v>3722505.86</v>
      </c>
      <c r="J159" s="11">
        <f t="shared" ref="J159:J172" si="44">IF(H159=0," ",I159/H159)</f>
        <v>0.482980289245379</v>
      </c>
      <c r="K159" s="38">
        <v>3734128.33</v>
      </c>
      <c r="L159" s="38">
        <v>11622.47</v>
      </c>
      <c r="M159" s="38">
        <v>3722505.86</v>
      </c>
      <c r="N159" s="11">
        <f t="shared" ref="N159:N183" si="45">IF(I159=0," ",M159/I159)</f>
        <v>1</v>
      </c>
      <c r="O159" s="38">
        <v>0</v>
      </c>
      <c r="P159" s="12">
        <f t="shared" ref="P159:P182" si="46">I159-H159</f>
        <v>-3984860.14</v>
      </c>
    </row>
    <row r="160" spans="1:16" s="39" customFormat="1" x14ac:dyDescent="0.2">
      <c r="A160" s="35">
        <v>68000</v>
      </c>
      <c r="B160" s="19" t="str">
        <f t="shared" ref="B160:B161" si="47">LEFT(A160,1)</f>
        <v>6</v>
      </c>
      <c r="C160" s="19" t="str">
        <f t="shared" ref="C160:C161" si="48">LEFT(A160,2)</f>
        <v>68</v>
      </c>
      <c r="D160" s="36" t="str">
        <f t="shared" ref="D160:D161" si="49">LEFT(A160,3)</f>
        <v>680</v>
      </c>
      <c r="E160" s="37" t="s">
        <v>170</v>
      </c>
      <c r="F160" s="38">
        <v>0</v>
      </c>
      <c r="G160" s="38">
        <v>0</v>
      </c>
      <c r="H160" s="38">
        <v>0</v>
      </c>
      <c r="I160" s="38">
        <v>0</v>
      </c>
      <c r="J160" s="11" t="str">
        <f t="shared" si="44"/>
        <v xml:space="preserve"> </v>
      </c>
      <c r="K160" s="38">
        <v>0</v>
      </c>
      <c r="L160" s="38">
        <v>0</v>
      </c>
      <c r="M160" s="38">
        <v>0</v>
      </c>
      <c r="N160" s="11" t="str">
        <f t="shared" si="45"/>
        <v xml:space="preserve"> </v>
      </c>
      <c r="O160" s="38">
        <v>0</v>
      </c>
      <c r="P160" s="12">
        <f t="shared" si="46"/>
        <v>0</v>
      </c>
    </row>
    <row r="161" spans="1:16" s="39" customFormat="1" x14ac:dyDescent="0.2">
      <c r="A161" s="35">
        <v>68001</v>
      </c>
      <c r="B161" s="19" t="str">
        <f t="shared" si="47"/>
        <v>6</v>
      </c>
      <c r="C161" s="19" t="str">
        <f t="shared" si="48"/>
        <v>68</v>
      </c>
      <c r="D161" s="36" t="str">
        <f t="shared" si="49"/>
        <v>680</v>
      </c>
      <c r="E161" s="37" t="s">
        <v>171</v>
      </c>
      <c r="F161" s="38">
        <v>0</v>
      </c>
      <c r="G161" s="38">
        <v>0</v>
      </c>
      <c r="H161" s="38">
        <v>0</v>
      </c>
      <c r="I161" s="38">
        <v>256641.69</v>
      </c>
      <c r="J161" s="11" t="str">
        <f t="shared" si="44"/>
        <v xml:space="preserve"> </v>
      </c>
      <c r="K161" s="38">
        <v>256641.69</v>
      </c>
      <c r="L161" s="38">
        <v>0</v>
      </c>
      <c r="M161" s="38">
        <v>256641.69</v>
      </c>
      <c r="N161" s="11">
        <f t="shared" si="45"/>
        <v>1</v>
      </c>
      <c r="O161" s="38">
        <v>0</v>
      </c>
      <c r="P161" s="12">
        <f t="shared" si="46"/>
        <v>256641.69</v>
      </c>
    </row>
    <row r="162" spans="1:16" s="39" customFormat="1" x14ac:dyDescent="0.2">
      <c r="A162" s="35">
        <v>72002</v>
      </c>
      <c r="B162" s="19" t="str">
        <f t="shared" ref="B162:B165" si="50">LEFT(A162,1)</f>
        <v>7</v>
      </c>
      <c r="C162" s="19" t="str">
        <f t="shared" ref="C162:C165" si="51">LEFT(A162,2)</f>
        <v>72</v>
      </c>
      <c r="D162" s="36" t="str">
        <f t="shared" ref="D162:D165" si="52">LEFT(A162,3)</f>
        <v>720</v>
      </c>
      <c r="E162" s="37" t="s">
        <v>172</v>
      </c>
      <c r="F162" s="38">
        <v>821737</v>
      </c>
      <c r="G162" s="38">
        <v>1309999.6499999999</v>
      </c>
      <c r="H162" s="38">
        <v>2131736.65</v>
      </c>
      <c r="I162" s="38">
        <v>2131735</v>
      </c>
      <c r="J162" s="11">
        <f t="shared" si="44"/>
        <v>0.9999992259831908</v>
      </c>
      <c r="K162" s="38">
        <v>2131735</v>
      </c>
      <c r="L162" s="38">
        <v>0</v>
      </c>
      <c r="M162" s="38">
        <v>2131735</v>
      </c>
      <c r="N162" s="11">
        <f t="shared" si="45"/>
        <v>1</v>
      </c>
      <c r="O162" s="38">
        <v>0</v>
      </c>
      <c r="P162" s="12">
        <f t="shared" si="46"/>
        <v>-1.6499999999068677</v>
      </c>
    </row>
    <row r="163" spans="1:16" s="39" customFormat="1" x14ac:dyDescent="0.2">
      <c r="A163" s="35">
        <v>72010</v>
      </c>
      <c r="B163" s="19" t="str">
        <f t="shared" si="50"/>
        <v>7</v>
      </c>
      <c r="C163" s="19" t="str">
        <f t="shared" si="51"/>
        <v>72</v>
      </c>
      <c r="D163" s="36" t="str">
        <f t="shared" si="52"/>
        <v>720</v>
      </c>
      <c r="E163" s="37" t="s">
        <v>173</v>
      </c>
      <c r="F163" s="38">
        <v>0</v>
      </c>
      <c r="G163" s="38">
        <v>1099429.94</v>
      </c>
      <c r="H163" s="38">
        <v>1099429.94</v>
      </c>
      <c r="I163" s="38">
        <v>2071994.29</v>
      </c>
      <c r="J163" s="11">
        <f t="shared" si="44"/>
        <v>1.8846078450437689</v>
      </c>
      <c r="K163" s="38">
        <v>2071994.29</v>
      </c>
      <c r="L163" s="38">
        <v>0</v>
      </c>
      <c r="M163" s="38">
        <v>2071994.29</v>
      </c>
      <c r="N163" s="11">
        <f t="shared" si="45"/>
        <v>1</v>
      </c>
      <c r="O163" s="38">
        <v>0</v>
      </c>
      <c r="P163" s="12">
        <f t="shared" si="46"/>
        <v>972564.35000000009</v>
      </c>
    </row>
    <row r="164" spans="1:16" s="39" customFormat="1" x14ac:dyDescent="0.2">
      <c r="A164" s="35">
        <v>72011</v>
      </c>
      <c r="B164" s="19" t="str">
        <f t="shared" si="50"/>
        <v>7</v>
      </c>
      <c r="C164" s="19" t="str">
        <f t="shared" si="51"/>
        <v>72</v>
      </c>
      <c r="D164" s="36" t="str">
        <f t="shared" si="52"/>
        <v>720</v>
      </c>
      <c r="E164" s="37" t="s">
        <v>174</v>
      </c>
      <c r="F164" s="38">
        <v>0</v>
      </c>
      <c r="G164" s="38">
        <v>11124.99</v>
      </c>
      <c r="H164" s="38">
        <v>11124.99</v>
      </c>
      <c r="I164" s="38">
        <v>0</v>
      </c>
      <c r="J164" s="11">
        <f t="shared" si="44"/>
        <v>0</v>
      </c>
      <c r="K164" s="38">
        <v>0</v>
      </c>
      <c r="L164" s="38">
        <v>0</v>
      </c>
      <c r="M164" s="38">
        <v>0</v>
      </c>
      <c r="N164" s="11" t="str">
        <f t="shared" si="45"/>
        <v xml:space="preserve"> </v>
      </c>
      <c r="O164" s="38">
        <v>0</v>
      </c>
      <c r="P164" s="12">
        <f t="shared" si="46"/>
        <v>-11124.99</v>
      </c>
    </row>
    <row r="165" spans="1:16" s="39" customFormat="1" x14ac:dyDescent="0.2">
      <c r="A165" s="35">
        <v>72301</v>
      </c>
      <c r="B165" s="19" t="str">
        <f t="shared" si="50"/>
        <v>7</v>
      </c>
      <c r="C165" s="19" t="str">
        <f t="shared" si="51"/>
        <v>72</v>
      </c>
      <c r="D165" s="36" t="str">
        <f t="shared" si="52"/>
        <v>723</v>
      </c>
      <c r="E165" s="37" t="s">
        <v>175</v>
      </c>
      <c r="F165" s="38">
        <v>300000</v>
      </c>
      <c r="G165" s="38">
        <v>0</v>
      </c>
      <c r="H165" s="38">
        <v>300000</v>
      </c>
      <c r="I165" s="38">
        <v>0</v>
      </c>
      <c r="J165" s="11">
        <f t="shared" si="44"/>
        <v>0</v>
      </c>
      <c r="K165" s="38">
        <v>0</v>
      </c>
      <c r="L165" s="38">
        <v>0</v>
      </c>
      <c r="M165" s="38">
        <v>0</v>
      </c>
      <c r="N165" s="11" t="str">
        <f t="shared" si="45"/>
        <v xml:space="preserve"> </v>
      </c>
      <c r="O165" s="38">
        <v>0</v>
      </c>
      <c r="P165" s="12">
        <f t="shared" si="46"/>
        <v>-300000</v>
      </c>
    </row>
    <row r="166" spans="1:16" s="39" customFormat="1" x14ac:dyDescent="0.2">
      <c r="A166" s="35">
        <v>75062</v>
      </c>
      <c r="B166" s="19" t="str">
        <f t="shared" ref="B166:B172" si="53">LEFT(A166,1)</f>
        <v>7</v>
      </c>
      <c r="C166" s="19" t="str">
        <f t="shared" ref="C166:C172" si="54">LEFT(A166,2)</f>
        <v>75</v>
      </c>
      <c r="D166" s="36" t="str">
        <f t="shared" ref="D166:D172" si="55">LEFT(A166,3)</f>
        <v>750</v>
      </c>
      <c r="E166" s="37" t="s">
        <v>176</v>
      </c>
      <c r="F166" s="38">
        <v>0</v>
      </c>
      <c r="G166" s="38">
        <v>0</v>
      </c>
      <c r="H166" s="38">
        <v>0</v>
      </c>
      <c r="I166" s="38">
        <v>79142.740000000005</v>
      </c>
      <c r="J166" s="11" t="str">
        <f t="shared" si="44"/>
        <v xml:space="preserve"> </v>
      </c>
      <c r="K166" s="38">
        <v>79142.740000000005</v>
      </c>
      <c r="L166" s="38">
        <v>0</v>
      </c>
      <c r="M166" s="38">
        <v>79142.740000000005</v>
      </c>
      <c r="N166" s="11">
        <f t="shared" si="45"/>
        <v>1</v>
      </c>
      <c r="O166" s="38">
        <v>0</v>
      </c>
      <c r="P166" s="12">
        <f t="shared" si="46"/>
        <v>79142.740000000005</v>
      </c>
    </row>
    <row r="167" spans="1:16" s="39" customFormat="1" x14ac:dyDescent="0.2">
      <c r="A167" s="35">
        <v>75081</v>
      </c>
      <c r="B167" s="19" t="str">
        <f t="shared" si="53"/>
        <v>7</v>
      </c>
      <c r="C167" s="19" t="str">
        <f t="shared" si="54"/>
        <v>75</v>
      </c>
      <c r="D167" s="36" t="str">
        <f t="shared" si="55"/>
        <v>750</v>
      </c>
      <c r="E167" s="37" t="s">
        <v>177</v>
      </c>
      <c r="F167" s="38">
        <v>530720</v>
      </c>
      <c r="G167" s="38">
        <v>0</v>
      </c>
      <c r="H167" s="38">
        <v>530720</v>
      </c>
      <c r="I167" s="38">
        <v>0</v>
      </c>
      <c r="J167" s="11">
        <f t="shared" si="44"/>
        <v>0</v>
      </c>
      <c r="K167" s="38">
        <v>0</v>
      </c>
      <c r="L167" s="38">
        <v>0</v>
      </c>
      <c r="M167" s="38">
        <v>0</v>
      </c>
      <c r="N167" s="11" t="str">
        <f t="shared" si="45"/>
        <v xml:space="preserve"> </v>
      </c>
      <c r="O167" s="38">
        <v>0</v>
      </c>
      <c r="P167" s="12">
        <f t="shared" si="46"/>
        <v>-530720</v>
      </c>
    </row>
    <row r="168" spans="1:16" s="39" customFormat="1" x14ac:dyDescent="0.2">
      <c r="A168" s="35">
        <v>75082</v>
      </c>
      <c r="B168" s="19" t="str">
        <f t="shared" si="53"/>
        <v>7</v>
      </c>
      <c r="C168" s="19" t="str">
        <f t="shared" si="54"/>
        <v>75</v>
      </c>
      <c r="D168" s="36" t="str">
        <f t="shared" si="55"/>
        <v>750</v>
      </c>
      <c r="E168" s="37" t="s">
        <v>178</v>
      </c>
      <c r="F168" s="38">
        <v>0</v>
      </c>
      <c r="G168" s="38">
        <v>830220.58</v>
      </c>
      <c r="H168" s="38">
        <v>830220.58</v>
      </c>
      <c r="I168" s="38">
        <v>830220.58</v>
      </c>
      <c r="J168" s="11">
        <f t="shared" si="44"/>
        <v>1</v>
      </c>
      <c r="K168" s="38">
        <v>830220.58</v>
      </c>
      <c r="L168" s="38">
        <v>0</v>
      </c>
      <c r="M168" s="38">
        <v>830220.58</v>
      </c>
      <c r="N168" s="11">
        <f t="shared" si="45"/>
        <v>1</v>
      </c>
      <c r="O168" s="38">
        <v>0</v>
      </c>
      <c r="P168" s="12">
        <f t="shared" si="46"/>
        <v>0</v>
      </c>
    </row>
    <row r="169" spans="1:16" s="39" customFormat="1" x14ac:dyDescent="0.2">
      <c r="A169" s="35">
        <v>75084</v>
      </c>
      <c r="B169" s="19" t="str">
        <f t="shared" si="53"/>
        <v>7</v>
      </c>
      <c r="C169" s="19" t="str">
        <f t="shared" si="54"/>
        <v>75</v>
      </c>
      <c r="D169" s="36" t="str">
        <f t="shared" si="55"/>
        <v>750</v>
      </c>
      <c r="E169" s="37" t="s">
        <v>179</v>
      </c>
      <c r="F169" s="38">
        <v>905000</v>
      </c>
      <c r="G169" s="38">
        <v>0</v>
      </c>
      <c r="H169" s="38">
        <v>905000</v>
      </c>
      <c r="I169" s="38">
        <v>0</v>
      </c>
      <c r="J169" s="11">
        <f t="shared" si="44"/>
        <v>0</v>
      </c>
      <c r="K169" s="38">
        <v>0</v>
      </c>
      <c r="L169" s="38">
        <v>0</v>
      </c>
      <c r="M169" s="38">
        <v>0</v>
      </c>
      <c r="N169" s="11" t="str">
        <f t="shared" si="45"/>
        <v xml:space="preserve"> </v>
      </c>
      <c r="O169" s="38">
        <v>0</v>
      </c>
      <c r="P169" s="12">
        <f t="shared" si="46"/>
        <v>-905000</v>
      </c>
    </row>
    <row r="170" spans="1:16" s="39" customFormat="1" x14ac:dyDescent="0.2">
      <c r="A170" s="35">
        <v>75089</v>
      </c>
      <c r="B170" s="19" t="str">
        <f t="shared" si="53"/>
        <v>7</v>
      </c>
      <c r="C170" s="19" t="str">
        <f t="shared" si="54"/>
        <v>75</v>
      </c>
      <c r="D170" s="36" t="str">
        <f t="shared" si="55"/>
        <v>750</v>
      </c>
      <c r="E170" s="37" t="s">
        <v>180</v>
      </c>
      <c r="F170" s="38">
        <v>931233</v>
      </c>
      <c r="G170" s="38">
        <v>0</v>
      </c>
      <c r="H170" s="38">
        <v>931233</v>
      </c>
      <c r="I170" s="38">
        <v>435101.67</v>
      </c>
      <c r="J170" s="11">
        <f t="shared" si="44"/>
        <v>0.46723179913082974</v>
      </c>
      <c r="K170" s="38">
        <v>435101.67</v>
      </c>
      <c r="L170" s="38">
        <v>0</v>
      </c>
      <c r="M170" s="38">
        <v>435101.67</v>
      </c>
      <c r="N170" s="11">
        <f t="shared" si="45"/>
        <v>1</v>
      </c>
      <c r="O170" s="38">
        <v>0</v>
      </c>
      <c r="P170" s="12">
        <f t="shared" si="46"/>
        <v>-496131.33</v>
      </c>
    </row>
    <row r="171" spans="1:16" s="39" customFormat="1" x14ac:dyDescent="0.2">
      <c r="A171" s="35">
        <v>75301</v>
      </c>
      <c r="B171" s="19" t="str">
        <f t="shared" si="53"/>
        <v>7</v>
      </c>
      <c r="C171" s="19" t="str">
        <f t="shared" si="54"/>
        <v>75</v>
      </c>
      <c r="D171" s="36" t="str">
        <f t="shared" si="55"/>
        <v>753</v>
      </c>
      <c r="E171" s="37" t="s">
        <v>181</v>
      </c>
      <c r="F171" s="38">
        <v>0</v>
      </c>
      <c r="G171" s="38">
        <v>0</v>
      </c>
      <c r="H171" s="38">
        <v>0</v>
      </c>
      <c r="I171" s="38">
        <v>14495.6</v>
      </c>
      <c r="J171" s="11" t="str">
        <f t="shared" si="44"/>
        <v xml:space="preserve"> </v>
      </c>
      <c r="K171" s="38">
        <v>14495.6</v>
      </c>
      <c r="L171" s="38">
        <v>0</v>
      </c>
      <c r="M171" s="38">
        <v>14495.6</v>
      </c>
      <c r="N171" s="11">
        <f t="shared" si="45"/>
        <v>1</v>
      </c>
      <c r="O171" s="38">
        <v>0</v>
      </c>
      <c r="P171" s="12">
        <f t="shared" si="46"/>
        <v>14495.6</v>
      </c>
    </row>
    <row r="172" spans="1:16" s="39" customFormat="1" x14ac:dyDescent="0.2">
      <c r="A172" s="35">
        <v>77000</v>
      </c>
      <c r="B172" s="19" t="str">
        <f t="shared" si="53"/>
        <v>7</v>
      </c>
      <c r="C172" s="19" t="str">
        <f t="shared" si="54"/>
        <v>77</v>
      </c>
      <c r="D172" s="36" t="str">
        <f t="shared" si="55"/>
        <v>770</v>
      </c>
      <c r="E172" s="37" t="s">
        <v>182</v>
      </c>
      <c r="F172" s="38">
        <v>40000</v>
      </c>
      <c r="G172" s="38">
        <v>0</v>
      </c>
      <c r="H172" s="38">
        <v>40000</v>
      </c>
      <c r="I172" s="38">
        <v>0</v>
      </c>
      <c r="J172" s="11">
        <f t="shared" si="44"/>
        <v>0</v>
      </c>
      <c r="K172" s="38">
        <v>0</v>
      </c>
      <c r="L172" s="38">
        <v>0</v>
      </c>
      <c r="M172" s="38">
        <v>0</v>
      </c>
      <c r="N172" s="11" t="str">
        <f t="shared" si="45"/>
        <v xml:space="preserve"> </v>
      </c>
      <c r="O172" s="38">
        <v>0</v>
      </c>
      <c r="P172" s="12">
        <f t="shared" si="46"/>
        <v>-40000</v>
      </c>
    </row>
    <row r="173" spans="1:16" s="43" customFormat="1" x14ac:dyDescent="0.2">
      <c r="A173" s="17"/>
      <c r="B173" s="17"/>
      <c r="C173" s="17"/>
      <c r="D173" s="17"/>
      <c r="E173" s="13" t="s">
        <v>20</v>
      </c>
      <c r="F173" s="14">
        <f>SUBTOTAL(9,F159:F172)</f>
        <v>11236056</v>
      </c>
      <c r="G173" s="14">
        <f>SUBTOTAL(9,G159:G172)</f>
        <v>3250775.16</v>
      </c>
      <c r="H173" s="14">
        <f>SUBTOTAL(9,H159:H172)</f>
        <v>14486831.16</v>
      </c>
      <c r="I173" s="14">
        <f>SUBTOTAL(9,I159:I172)</f>
        <v>9541837.4299999997</v>
      </c>
      <c r="J173" s="15">
        <f t="shared" ref="J173" si="56">I173/H173</f>
        <v>0.65865594239451331</v>
      </c>
      <c r="K173" s="14">
        <f>SUBTOTAL(9,K159:K172)</f>
        <v>9553459.8999999985</v>
      </c>
      <c r="L173" s="14">
        <f>SUBTOTAL(9,L159:L172)</f>
        <v>11622.47</v>
      </c>
      <c r="M173" s="14">
        <f>SUBTOTAL(9,M159:M172)</f>
        <v>9541837.4299999997</v>
      </c>
      <c r="N173" s="15">
        <f t="shared" si="45"/>
        <v>1</v>
      </c>
      <c r="O173" s="14">
        <f>SUBTOTAL(9,O159:O172)</f>
        <v>0</v>
      </c>
      <c r="P173" s="14">
        <f>SUBTOTAL(9,P159:P172)</f>
        <v>-4944993.7300000004</v>
      </c>
    </row>
    <row r="174" spans="1:16" s="39" customFormat="1" x14ac:dyDescent="0.2">
      <c r="A174" s="40"/>
      <c r="B174" s="20"/>
      <c r="C174" s="20"/>
      <c r="D174" s="20"/>
      <c r="E174" s="41"/>
      <c r="F174" s="42"/>
      <c r="G174" s="42"/>
      <c r="H174" s="42"/>
      <c r="I174" s="42"/>
      <c r="J174" s="6"/>
      <c r="K174" s="42"/>
      <c r="L174" s="42"/>
      <c r="M174" s="42"/>
      <c r="N174" s="6"/>
      <c r="O174" s="42"/>
      <c r="P174" s="7"/>
    </row>
    <row r="175" spans="1:16" s="39" customFormat="1" x14ac:dyDescent="0.2">
      <c r="A175" s="35">
        <v>83000</v>
      </c>
      <c r="B175" s="19" t="str">
        <f t="shared" si="41"/>
        <v>8</v>
      </c>
      <c r="C175" s="19" t="str">
        <f t="shared" si="42"/>
        <v>83</v>
      </c>
      <c r="D175" s="19" t="str">
        <f t="shared" ref="D175" si="57">LEFT(A175,3)</f>
        <v>830</v>
      </c>
      <c r="E175" s="37" t="s">
        <v>183</v>
      </c>
      <c r="F175" s="38">
        <v>44500</v>
      </c>
      <c r="G175" s="38">
        <v>0</v>
      </c>
      <c r="H175" s="38">
        <v>44500</v>
      </c>
      <c r="I175" s="38">
        <v>199.2</v>
      </c>
      <c r="J175" s="11">
        <f t="shared" ref="J175:J182" si="58">IF(H175=0," ",I175/H175)</f>
        <v>4.4764044943820221E-3</v>
      </c>
      <c r="K175" s="38">
        <v>199.2</v>
      </c>
      <c r="L175" s="38">
        <v>0</v>
      </c>
      <c r="M175" s="38">
        <v>199.2</v>
      </c>
      <c r="N175" s="11">
        <f t="shared" si="45"/>
        <v>1</v>
      </c>
      <c r="O175" s="38">
        <v>0</v>
      </c>
      <c r="P175" s="12">
        <f t="shared" si="46"/>
        <v>-44300.800000000003</v>
      </c>
    </row>
    <row r="176" spans="1:16" s="39" customFormat="1" x14ac:dyDescent="0.2">
      <c r="A176" s="35">
        <v>83001</v>
      </c>
      <c r="B176" s="19" t="str">
        <f t="shared" ref="B176:B182" si="59">LEFT(A176,1)</f>
        <v>8</v>
      </c>
      <c r="C176" s="19" t="str">
        <f t="shared" ref="C176:C182" si="60">LEFT(A176,2)</f>
        <v>83</v>
      </c>
      <c r="D176" s="19" t="str">
        <f t="shared" ref="D176:D182" si="61">LEFT(A176,3)</f>
        <v>830</v>
      </c>
      <c r="E176" s="37" t="s">
        <v>184</v>
      </c>
      <c r="F176" s="38">
        <v>270000</v>
      </c>
      <c r="G176" s="38">
        <v>0</v>
      </c>
      <c r="H176" s="38">
        <v>270000</v>
      </c>
      <c r="I176" s="38">
        <v>137246.04999999999</v>
      </c>
      <c r="J176" s="11">
        <f t="shared" si="58"/>
        <v>0.50831870370370369</v>
      </c>
      <c r="K176" s="38">
        <v>137246.04999999999</v>
      </c>
      <c r="L176" s="38">
        <v>0</v>
      </c>
      <c r="M176" s="38">
        <v>137246.04999999999</v>
      </c>
      <c r="N176" s="11">
        <f t="shared" si="45"/>
        <v>1</v>
      </c>
      <c r="O176" s="38">
        <v>0</v>
      </c>
      <c r="P176" s="12">
        <f t="shared" si="46"/>
        <v>-132753.95000000001</v>
      </c>
    </row>
    <row r="177" spans="1:16" s="39" customFormat="1" x14ac:dyDescent="0.2">
      <c r="A177" s="35">
        <v>83100</v>
      </c>
      <c r="B177" s="19" t="str">
        <f t="shared" si="59"/>
        <v>8</v>
      </c>
      <c r="C177" s="19" t="str">
        <f t="shared" si="60"/>
        <v>83</v>
      </c>
      <c r="D177" s="19" t="str">
        <f t="shared" si="61"/>
        <v>831</v>
      </c>
      <c r="E177" s="37" t="s">
        <v>185</v>
      </c>
      <c r="F177" s="38">
        <v>0</v>
      </c>
      <c r="G177" s="38">
        <v>0</v>
      </c>
      <c r="H177" s="38">
        <v>0</v>
      </c>
      <c r="I177" s="38">
        <v>0</v>
      </c>
      <c r="J177" s="11" t="str">
        <f t="shared" si="58"/>
        <v xml:space="preserve"> </v>
      </c>
      <c r="K177" s="38">
        <v>0</v>
      </c>
      <c r="L177" s="38">
        <v>0</v>
      </c>
      <c r="M177" s="38">
        <v>0</v>
      </c>
      <c r="N177" s="11" t="str">
        <f t="shared" si="45"/>
        <v xml:space="preserve"> </v>
      </c>
      <c r="O177" s="38">
        <v>0</v>
      </c>
      <c r="P177" s="12">
        <f t="shared" si="46"/>
        <v>0</v>
      </c>
    </row>
    <row r="178" spans="1:16" s="39" customFormat="1" x14ac:dyDescent="0.2">
      <c r="A178" s="35">
        <v>83101</v>
      </c>
      <c r="B178" s="19" t="str">
        <f t="shared" ref="B178:B180" si="62">LEFT(A178,1)</f>
        <v>8</v>
      </c>
      <c r="C178" s="19" t="str">
        <f t="shared" ref="C178:C180" si="63">LEFT(A178,2)</f>
        <v>83</v>
      </c>
      <c r="D178" s="19" t="str">
        <f t="shared" ref="D178:D180" si="64">LEFT(A178,3)</f>
        <v>831</v>
      </c>
      <c r="E178" s="37" t="s">
        <v>186</v>
      </c>
      <c r="F178" s="38">
        <v>300000</v>
      </c>
      <c r="G178" s="38">
        <v>0</v>
      </c>
      <c r="H178" s="38">
        <v>300000</v>
      </c>
      <c r="I178" s="38">
        <v>137786.71</v>
      </c>
      <c r="J178" s="11">
        <f t="shared" si="58"/>
        <v>0.45928903333333332</v>
      </c>
      <c r="K178" s="38">
        <v>137786.71</v>
      </c>
      <c r="L178" s="38">
        <v>0</v>
      </c>
      <c r="M178" s="38">
        <v>137786.71</v>
      </c>
      <c r="N178" s="11">
        <f t="shared" si="45"/>
        <v>1</v>
      </c>
      <c r="O178" s="38">
        <v>0</v>
      </c>
      <c r="P178" s="12">
        <f t="shared" si="46"/>
        <v>-162213.29</v>
      </c>
    </row>
    <row r="179" spans="1:16" s="39" customFormat="1" x14ac:dyDescent="0.2">
      <c r="A179" s="35">
        <v>83103</v>
      </c>
      <c r="B179" s="19" t="str">
        <f t="shared" si="62"/>
        <v>8</v>
      </c>
      <c r="C179" s="19" t="str">
        <f t="shared" si="63"/>
        <v>83</v>
      </c>
      <c r="D179" s="19" t="str">
        <f t="shared" si="64"/>
        <v>831</v>
      </c>
      <c r="E179" s="37" t="s">
        <v>187</v>
      </c>
      <c r="F179" s="38">
        <v>0</v>
      </c>
      <c r="G179" s="38">
        <v>0</v>
      </c>
      <c r="H179" s="38">
        <v>0</v>
      </c>
      <c r="I179" s="38">
        <v>0</v>
      </c>
      <c r="J179" s="11" t="str">
        <f t="shared" si="58"/>
        <v xml:space="preserve"> </v>
      </c>
      <c r="K179" s="38">
        <v>0</v>
      </c>
      <c r="L179" s="38">
        <v>0</v>
      </c>
      <c r="M179" s="38">
        <v>0</v>
      </c>
      <c r="N179" s="11" t="str">
        <f t="shared" si="45"/>
        <v xml:space="preserve"> </v>
      </c>
      <c r="O179" s="38">
        <v>0</v>
      </c>
      <c r="P179" s="12">
        <f t="shared" si="46"/>
        <v>0</v>
      </c>
    </row>
    <row r="180" spans="1:16" s="39" customFormat="1" x14ac:dyDescent="0.2">
      <c r="A180" s="35">
        <v>87000</v>
      </c>
      <c r="B180" s="19" t="str">
        <f t="shared" si="62"/>
        <v>8</v>
      </c>
      <c r="C180" s="19" t="str">
        <f t="shared" si="63"/>
        <v>87</v>
      </c>
      <c r="D180" s="19" t="str">
        <f t="shared" si="64"/>
        <v>870</v>
      </c>
      <c r="E180" s="37" t="s">
        <v>188</v>
      </c>
      <c r="F180" s="38">
        <v>0</v>
      </c>
      <c r="G180" s="38">
        <v>11363798.52</v>
      </c>
      <c r="H180" s="38">
        <v>11363798.52</v>
      </c>
      <c r="I180" s="38">
        <v>0</v>
      </c>
      <c r="J180" s="11">
        <f t="shared" si="58"/>
        <v>0</v>
      </c>
      <c r="K180" s="38">
        <v>0</v>
      </c>
      <c r="L180" s="38">
        <v>0</v>
      </c>
      <c r="M180" s="38">
        <v>0</v>
      </c>
      <c r="N180" s="11" t="str">
        <f t="shared" si="45"/>
        <v xml:space="preserve"> </v>
      </c>
      <c r="O180" s="38">
        <v>0</v>
      </c>
      <c r="P180" s="12">
        <f t="shared" si="46"/>
        <v>-11363798.52</v>
      </c>
    </row>
    <row r="181" spans="1:16" s="39" customFormat="1" x14ac:dyDescent="0.2">
      <c r="A181" s="35">
        <v>87010</v>
      </c>
      <c r="B181" s="19" t="str">
        <f t="shared" si="59"/>
        <v>8</v>
      </c>
      <c r="C181" s="19" t="str">
        <f t="shared" si="60"/>
        <v>87</v>
      </c>
      <c r="D181" s="19" t="str">
        <f t="shared" si="61"/>
        <v>870</v>
      </c>
      <c r="E181" s="37" t="s">
        <v>189</v>
      </c>
      <c r="F181" s="38">
        <v>0</v>
      </c>
      <c r="G181" s="38">
        <v>12294499.029999999</v>
      </c>
      <c r="H181" s="38">
        <v>12294499.029999999</v>
      </c>
      <c r="I181" s="38">
        <v>0</v>
      </c>
      <c r="J181" s="11">
        <f t="shared" si="58"/>
        <v>0</v>
      </c>
      <c r="K181" s="38">
        <v>0</v>
      </c>
      <c r="L181" s="38">
        <v>0</v>
      </c>
      <c r="M181" s="38">
        <v>0</v>
      </c>
      <c r="N181" s="11" t="str">
        <f t="shared" si="45"/>
        <v xml:space="preserve"> </v>
      </c>
      <c r="O181" s="38">
        <v>0</v>
      </c>
      <c r="P181" s="12">
        <f t="shared" si="46"/>
        <v>-12294499.029999999</v>
      </c>
    </row>
    <row r="182" spans="1:16" s="39" customFormat="1" x14ac:dyDescent="0.2">
      <c r="A182" s="35">
        <v>91300</v>
      </c>
      <c r="B182" s="19" t="str">
        <f t="shared" si="59"/>
        <v>9</v>
      </c>
      <c r="C182" s="19" t="str">
        <f t="shared" si="60"/>
        <v>91</v>
      </c>
      <c r="D182" s="19" t="str">
        <f t="shared" si="61"/>
        <v>913</v>
      </c>
      <c r="E182" s="37" t="s">
        <v>190</v>
      </c>
      <c r="F182" s="38">
        <v>24300000</v>
      </c>
      <c r="G182" s="38">
        <v>0</v>
      </c>
      <c r="H182" s="38">
        <v>24300000</v>
      </c>
      <c r="I182" s="38">
        <v>0</v>
      </c>
      <c r="J182" s="11">
        <f t="shared" si="58"/>
        <v>0</v>
      </c>
      <c r="K182" s="38">
        <v>0</v>
      </c>
      <c r="L182" s="38">
        <v>0</v>
      </c>
      <c r="M182" s="38">
        <v>0</v>
      </c>
      <c r="N182" s="11" t="str">
        <f t="shared" si="45"/>
        <v xml:space="preserve"> </v>
      </c>
      <c r="O182" s="38">
        <v>0</v>
      </c>
      <c r="P182" s="12">
        <f t="shared" si="46"/>
        <v>-24300000</v>
      </c>
    </row>
    <row r="183" spans="1:16" s="5" customFormat="1" x14ac:dyDescent="0.2">
      <c r="A183" s="17"/>
      <c r="B183" s="17"/>
      <c r="C183" s="17"/>
      <c r="D183" s="17"/>
      <c r="E183" s="13" t="s">
        <v>21</v>
      </c>
      <c r="F183" s="14">
        <f>SUBTOTAL(9,F175:F182)</f>
        <v>24914500</v>
      </c>
      <c r="G183" s="14">
        <f>SUBTOTAL(9,G175:G182)</f>
        <v>23658297.549999997</v>
      </c>
      <c r="H183" s="14">
        <f>SUBTOTAL(9,H175:H182)</f>
        <v>48572797.549999997</v>
      </c>
      <c r="I183" s="14">
        <f>SUBTOTAL(9,I175:I182)</f>
        <v>275231.95999999996</v>
      </c>
      <c r="J183" s="15">
        <f t="shared" ref="J183" si="65">I183/H183</f>
        <v>5.6663806468359359E-3</v>
      </c>
      <c r="K183" s="14">
        <f>SUBTOTAL(9,K175:K182)</f>
        <v>275231.95999999996</v>
      </c>
      <c r="L183" s="14">
        <f>SUBTOTAL(9,L175:L182)</f>
        <v>0</v>
      </c>
      <c r="M183" s="14">
        <f>SUBTOTAL(9,M175:M182)</f>
        <v>275231.95999999996</v>
      </c>
      <c r="N183" s="15">
        <f t="shared" si="45"/>
        <v>1</v>
      </c>
      <c r="O183" s="14">
        <f>SUBTOTAL(9,O175:O182)</f>
        <v>0</v>
      </c>
      <c r="P183" s="14">
        <f>SUBTOTAL(9,P175:P182)</f>
        <v>-48297565.589999996</v>
      </c>
    </row>
    <row r="185" spans="1:16" s="5" customFormat="1" x14ac:dyDescent="0.2">
      <c r="A185" s="21"/>
      <c r="B185" s="21"/>
      <c r="C185" s="21"/>
      <c r="D185" s="21"/>
      <c r="E185" s="22" t="s">
        <v>22</v>
      </c>
      <c r="F185" s="14">
        <f>F183+F173+F157</f>
        <v>376718516</v>
      </c>
      <c r="G185" s="14">
        <f>G183+G173+G157</f>
        <v>31361279.639999997</v>
      </c>
      <c r="H185" s="14">
        <f>H183+H173+H157</f>
        <v>408079795.63999999</v>
      </c>
      <c r="I185" s="14">
        <f>I183+I173+I157</f>
        <v>249624846.39999992</v>
      </c>
      <c r="J185" s="44">
        <f t="shared" ref="J185" si="66">I185/H185</f>
        <v>0.61170596796763266</v>
      </c>
      <c r="K185" s="14">
        <f>K183+K173+K157</f>
        <v>225981338.50999999</v>
      </c>
      <c r="L185" s="14">
        <f>L183+L173+L157</f>
        <v>2750527.02</v>
      </c>
      <c r="M185" s="14">
        <f>M183+M173+M157</f>
        <v>223230811.48999995</v>
      </c>
      <c r="N185" s="44">
        <f t="shared" ref="N185" si="67">M185/I185</f>
        <v>0.89426519318631426</v>
      </c>
      <c r="O185" s="14">
        <f>O183+O173+O157</f>
        <v>26394034.910000011</v>
      </c>
      <c r="P185" s="14">
        <f>P183+P173+P157</f>
        <v>-158454949.24000001</v>
      </c>
    </row>
    <row r="186" spans="1:16" x14ac:dyDescent="0.2">
      <c r="N186" s="1"/>
      <c r="P186" s="8"/>
    </row>
    <row r="187" spans="1:16" x14ac:dyDescent="0.2"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</sheetData>
  <autoFilter ref="A5:P182" xr:uid="{00000000-0009-0000-0000-000000000000}"/>
  <printOptions horizontalCentered="1"/>
  <pageMargins left="0.19685039370078741" right="0.19685039370078741" top="0.39370078740157483" bottom="0.39370078740157483" header="0" footer="0"/>
  <pageSetup paperSize="9" scale="61" fitToHeight="0" orientation="landscape" r:id="rId1"/>
  <headerFooter alignWithMargins="0">
    <oddHeader>&amp;C
&amp;G</oddHeader>
    <oddFooter>&amp;R&amp;P</oddFooter>
  </headerFooter>
  <ignoredErrors>
    <ignoredError sqref="N157 N185 N173 J185 J183 J173 J157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EJECUCIÓN INGRESOS 30-09-2026</vt:lpstr>
      <vt:lpstr>'EJECUCIÓN INGRESOS 30-09-2026'!Títulos_a_imprimir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Martin Alonso</dc:creator>
  <cp:lastModifiedBy>Yolanda del Pozo Garcia</cp:lastModifiedBy>
  <cp:lastPrinted>2023-12-12T14:27:45Z</cp:lastPrinted>
  <dcterms:created xsi:type="dcterms:W3CDTF">2016-04-19T12:01:28Z</dcterms:created>
  <dcterms:modified xsi:type="dcterms:W3CDTF">2026-10-20T11:10:16Z</dcterms:modified>
</cp:coreProperties>
</file>