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fileSharing readOnlyRecommended="1" userName="Maria Jose Ruiz de Villa Revuelta" algorithmName="SHA-512" hashValue="302pzi7RyqdcxcNhXq7RUS3qzdN1de7ROGtJPeNub/Ktr5WOt7kiKcIG62A+6/pHUT+KhnHZN6O4mXDR+9BomA==" saltValue="OKEZBwDorYq3MueaHizGfQ==" spinCount="100000"/>
  <workbookPr/>
  <mc:AlternateContent xmlns:mc="http://schemas.openxmlformats.org/markup-compatibility/2006">
    <mc:Choice Requires="x15">
      <x15ac:absPath xmlns:x15ac="http://schemas.microsoft.com/office/spreadsheetml/2010/11/ac" url="O:\Winword\TRABAJO\MJRR\PAES Y PACES\EMISIONES\"/>
    </mc:Choice>
  </mc:AlternateContent>
  <xr:revisionPtr revIDLastSave="0" documentId="14_{1789694F-8DE2-4288-88F2-44B623950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ISIONES" sheetId="1" r:id="rId1"/>
    <sheet name="CONSUMOS" sheetId="2" r:id="rId2"/>
    <sheet name="EVOLUC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" i="1" l="1"/>
  <c r="Y13" i="1"/>
  <c r="Y12" i="1"/>
  <c r="Y11" i="1"/>
  <c r="Y9" i="1"/>
  <c r="Y8" i="1"/>
  <c r="Y6" i="1"/>
  <c r="Y5" i="1"/>
  <c r="Y4" i="1"/>
  <c r="W14" i="2"/>
  <c r="W13" i="2"/>
  <c r="W12" i="2"/>
  <c r="W11" i="2"/>
  <c r="W9" i="2"/>
  <c r="W8" i="2"/>
  <c r="W7" i="2"/>
  <c r="W6" i="2"/>
  <c r="W5" i="2"/>
  <c r="W4" i="2"/>
  <c r="U14" i="2" l="1"/>
  <c r="U9" i="2"/>
  <c r="U16" i="2" s="1"/>
  <c r="U18" i="1"/>
  <c r="U14" i="1"/>
  <c r="V14" i="1" s="1"/>
  <c r="V13" i="1"/>
  <c r="V12" i="1"/>
  <c r="V11" i="1"/>
  <c r="U9" i="1"/>
  <c r="V9" i="1" s="1"/>
  <c r="V8" i="1"/>
  <c r="V7" i="1"/>
  <c r="V6" i="1"/>
  <c r="V5" i="1"/>
  <c r="V4" i="1"/>
  <c r="S18" i="1"/>
  <c r="S14" i="1"/>
  <c r="T14" i="1" s="1"/>
  <c r="T13" i="1"/>
  <c r="T12" i="1"/>
  <c r="T11" i="1"/>
  <c r="S9" i="1"/>
  <c r="T9" i="1" s="1"/>
  <c r="T8" i="1"/>
  <c r="T7" i="1"/>
  <c r="T6" i="1"/>
  <c r="T5" i="1"/>
  <c r="T4" i="1"/>
  <c r="S14" i="2"/>
  <c r="S9" i="2"/>
  <c r="U18" i="2" l="1"/>
  <c r="V5" i="2"/>
  <c r="V4" i="2"/>
  <c r="V13" i="2"/>
  <c r="V12" i="2"/>
  <c r="V11" i="2"/>
  <c r="V8" i="2"/>
  <c r="V7" i="2"/>
  <c r="V6" i="2"/>
  <c r="V14" i="2"/>
  <c r="V9" i="2"/>
  <c r="S16" i="2"/>
  <c r="S18" i="2" s="1"/>
  <c r="Q14" i="2"/>
  <c r="Q9" i="2"/>
  <c r="Q18" i="1"/>
  <c r="Q14" i="1"/>
  <c r="R13" i="1"/>
  <c r="R12" i="1"/>
  <c r="R11" i="1"/>
  <c r="Q9" i="1"/>
  <c r="R9" i="1" s="1"/>
  <c r="R8" i="1"/>
  <c r="R7" i="1"/>
  <c r="R6" i="1"/>
  <c r="R5" i="1"/>
  <c r="R4" i="1"/>
  <c r="R14" i="1" l="1"/>
  <c r="T14" i="2"/>
  <c r="T11" i="2"/>
  <c r="T9" i="2"/>
  <c r="T8" i="2"/>
  <c r="T5" i="2"/>
  <c r="T12" i="2"/>
  <c r="T7" i="2"/>
  <c r="T6" i="2"/>
  <c r="T13" i="2"/>
  <c r="T4" i="2"/>
  <c r="Q16" i="2"/>
  <c r="G18" i="1"/>
  <c r="Q18" i="2" l="1"/>
  <c r="R13" i="2"/>
  <c r="R11" i="2"/>
  <c r="R7" i="2"/>
  <c r="R5" i="2"/>
  <c r="R12" i="2"/>
  <c r="R9" i="2"/>
  <c r="R8" i="2"/>
  <c r="R6" i="2"/>
  <c r="R4" i="2"/>
  <c r="R14" i="2"/>
  <c r="O14" i="1"/>
  <c r="O9" i="1"/>
  <c r="O14" i="2"/>
  <c r="O9" i="2"/>
  <c r="P9" i="1" l="1"/>
  <c r="O16" i="2"/>
  <c r="P5" i="2" s="1"/>
  <c r="M14" i="1"/>
  <c r="M9" i="1"/>
  <c r="M14" i="2"/>
  <c r="M9" i="2"/>
  <c r="O18" i="1" l="1"/>
  <c r="P13" i="1"/>
  <c r="P11" i="1"/>
  <c r="P7" i="1"/>
  <c r="P6" i="1"/>
  <c r="P5" i="1"/>
  <c r="P12" i="1"/>
  <c r="P8" i="1"/>
  <c r="P4" i="1"/>
  <c r="P14" i="1"/>
  <c r="P6" i="2"/>
  <c r="P8" i="2"/>
  <c r="P12" i="2"/>
  <c r="P7" i="2"/>
  <c r="P11" i="2"/>
  <c r="P4" i="2"/>
  <c r="P14" i="2"/>
  <c r="O18" i="2"/>
  <c r="P9" i="2"/>
  <c r="P13" i="2"/>
  <c r="M16" i="2"/>
  <c r="K14" i="2"/>
  <c r="I14" i="2"/>
  <c r="G14" i="2"/>
  <c r="E14" i="2"/>
  <c r="C14" i="2"/>
  <c r="D13" i="2"/>
  <c r="D12" i="2"/>
  <c r="D11" i="2"/>
  <c r="K9" i="2"/>
  <c r="I9" i="2"/>
  <c r="G9" i="2"/>
  <c r="E9" i="2"/>
  <c r="C9" i="2"/>
  <c r="D9" i="2" s="1"/>
  <c r="D8" i="2"/>
  <c r="D7" i="2"/>
  <c r="D6" i="2"/>
  <c r="D5" i="2"/>
  <c r="D4" i="2"/>
  <c r="D14" i="2" l="1"/>
  <c r="I16" i="2"/>
  <c r="J9" i="2" s="1"/>
  <c r="J14" i="2"/>
  <c r="K16" i="2"/>
  <c r="E16" i="2"/>
  <c r="F14" i="2" s="1"/>
  <c r="G16" i="2"/>
  <c r="G18" i="2" s="1"/>
  <c r="N12" i="1"/>
  <c r="N7" i="1"/>
  <c r="N11" i="1"/>
  <c r="N6" i="1"/>
  <c r="N5" i="1"/>
  <c r="N13" i="1"/>
  <c r="N8" i="1"/>
  <c r="N4" i="1"/>
  <c r="N14" i="1"/>
  <c r="N9" i="1"/>
  <c r="N4" i="2"/>
  <c r="N12" i="2"/>
  <c r="N7" i="2"/>
  <c r="M18" i="2"/>
  <c r="N11" i="2"/>
  <c r="N6" i="2"/>
  <c r="N5" i="2"/>
  <c r="N13" i="2"/>
  <c r="N8" i="2"/>
  <c r="N14" i="2"/>
  <c r="N9" i="2"/>
  <c r="E14" i="1"/>
  <c r="G14" i="1"/>
  <c r="I14" i="1"/>
  <c r="K14" i="1"/>
  <c r="C14" i="1"/>
  <c r="E9" i="1"/>
  <c r="G9" i="1"/>
  <c r="I9" i="1"/>
  <c r="K9" i="1"/>
  <c r="C9" i="1"/>
  <c r="H14" i="2" l="1"/>
  <c r="L12" i="2"/>
  <c r="L7" i="2"/>
  <c r="L11" i="2"/>
  <c r="L6" i="2"/>
  <c r="K18" i="2"/>
  <c r="L5" i="2"/>
  <c r="L13" i="2"/>
  <c r="L8" i="2"/>
  <c r="L4" i="2"/>
  <c r="D9" i="1"/>
  <c r="F11" i="2"/>
  <c r="E18" i="2"/>
  <c r="F5" i="2"/>
  <c r="F13" i="2"/>
  <c r="F8" i="2"/>
  <c r="F4" i="2"/>
  <c r="F12" i="2"/>
  <c r="F7" i="2"/>
  <c r="F6" i="2"/>
  <c r="D14" i="1"/>
  <c r="H13" i="2"/>
  <c r="H8" i="2"/>
  <c r="H4" i="2"/>
  <c r="H5" i="2"/>
  <c r="H12" i="2"/>
  <c r="H7" i="2"/>
  <c r="H11" i="2"/>
  <c r="H6" i="2"/>
  <c r="F9" i="2"/>
  <c r="L9" i="2"/>
  <c r="F14" i="1"/>
  <c r="J9" i="1"/>
  <c r="L14" i="1"/>
  <c r="H9" i="2"/>
  <c r="L14" i="2"/>
  <c r="J13" i="2"/>
  <c r="J8" i="2"/>
  <c r="J4" i="2"/>
  <c r="J12" i="2"/>
  <c r="J7" i="2"/>
  <c r="J11" i="2"/>
  <c r="J6" i="2"/>
  <c r="I18" i="2"/>
  <c r="J5" i="2"/>
  <c r="D6" i="1" l="1"/>
  <c r="I18" i="1"/>
  <c r="D13" i="1"/>
  <c r="D7" i="1"/>
  <c r="D4" i="1"/>
  <c r="K18" i="1"/>
  <c r="D11" i="1"/>
  <c r="D8" i="1"/>
  <c r="E18" i="1"/>
  <c r="D5" i="1"/>
  <c r="D12" i="1"/>
  <c r="M18" i="1"/>
  <c r="H5" i="1"/>
  <c r="H13" i="1"/>
  <c r="H8" i="1"/>
  <c r="H4" i="1"/>
  <c r="H12" i="1"/>
  <c r="H7" i="1"/>
  <c r="H11" i="1"/>
  <c r="H6" i="1"/>
  <c r="F13" i="1"/>
  <c r="F6" i="1"/>
  <c r="F8" i="1"/>
  <c r="F7" i="1"/>
  <c r="F12" i="1"/>
  <c r="F5" i="1"/>
  <c r="F11" i="1"/>
  <c r="F4" i="1"/>
  <c r="H9" i="1"/>
  <c r="L4" i="1"/>
  <c r="L12" i="1"/>
  <c r="L7" i="1"/>
  <c r="L8" i="1"/>
  <c r="L11" i="1"/>
  <c r="L6" i="1"/>
  <c r="L5" i="1"/>
  <c r="L13" i="1"/>
  <c r="F9" i="1"/>
  <c r="J12" i="1"/>
  <c r="J11" i="1"/>
  <c r="J8" i="1"/>
  <c r="J4" i="1"/>
  <c r="J7" i="1"/>
  <c r="J13" i="1"/>
  <c r="J6" i="1"/>
  <c r="J5" i="1"/>
  <c r="L9" i="1"/>
  <c r="H14" i="1"/>
  <c r="J14" i="1"/>
</calcChain>
</file>

<file path=xl/sharedStrings.xml><?xml version="1.0" encoding="utf-8"?>
<sst xmlns="http://schemas.openxmlformats.org/spreadsheetml/2006/main" count="62" uniqueCount="28">
  <si>
    <t>Edificios, Equipamiento/Comercio e Industria:</t>
  </si>
  <si>
    <t>Edificios Municipales</t>
  </si>
  <si>
    <t>Edificios sector terciario, comercio e industria ligera</t>
  </si>
  <si>
    <t>Edificios residenciales</t>
  </si>
  <si>
    <t>Alumbrado Público Municipal</t>
  </si>
  <si>
    <t>Total sector</t>
  </si>
  <si>
    <t>TRANSPORTE:</t>
  </si>
  <si>
    <t>Flota Municipal</t>
  </si>
  <si>
    <t>Transporte Público</t>
  </si>
  <si>
    <t>Total</t>
  </si>
  <si>
    <t>Consumos Industriales</t>
  </si>
  <si>
    <t xml:space="preserve"> </t>
  </si>
  <si>
    <t>% DESCENSO EMISIONES RESPECTO 2010</t>
  </si>
  <si>
    <t>%</t>
  </si>
  <si>
    <t>% DESCENSO CONSUMOS RESPECTO 2010</t>
  </si>
  <si>
    <t>CONSUMO ENERGÉTICO VALLADOLID CIUDAD  MWh Global</t>
  </si>
  <si>
    <t>EMISIONES VALLADOLID CIUDAD  t CO2 Global</t>
  </si>
  <si>
    <t>Transporte comercial y privado</t>
  </si>
  <si>
    <t>Total*</t>
  </si>
  <si>
    <t>*restada la generación energética</t>
  </si>
  <si>
    <t>Las columnas en verde son el % que suponen las emisiones de ese sector respecto del total</t>
  </si>
  <si>
    <t>Las columnas en verde son el % que suponen los consumos de ese sector respecto del total</t>
  </si>
  <si>
    <t>% &lt;&lt; 2010</t>
  </si>
  <si>
    <t>Emisiones de CO2</t>
  </si>
  <si>
    <t>COMPROMISO -20%</t>
  </si>
  <si>
    <t>% &lt;&lt; 2021</t>
  </si>
  <si>
    <t>COMPROMISO -40%</t>
  </si>
  <si>
    <t>comparativa 2023 respecto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</si>
</sst>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b/>
      <sz val="9"/>
      <name val="Calibri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5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9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3" borderId="2" xfId="0" applyFont="1" applyFill="1" applyBorder="1" applyAlignment="1">
      <alignment horizontal="center" vertical="center" wrapText="1" readingOrder="1"/>
    </xf>
    <xf numFmtId="4" fontId="3" fillId="3" borderId="3" xfId="0" applyNumberFormat="1" applyFont="1" applyFill="1" applyBorder="1" applyAlignment="1">
      <alignment horizontal="right" vertical="center" wrapText="1" readingOrder="1"/>
    </xf>
    <xf numFmtId="4" fontId="3" fillId="4" borderId="3" xfId="0" applyNumberFormat="1" applyFont="1" applyFill="1" applyBorder="1" applyAlignment="1">
      <alignment horizontal="right" vertical="center" wrapText="1" readingOrder="1"/>
    </xf>
    <xf numFmtId="4" fontId="3" fillId="5" borderId="3" xfId="0" applyNumberFormat="1" applyFont="1" applyFill="1" applyBorder="1" applyAlignment="1">
      <alignment horizontal="right" vertical="center" wrapText="1" readingOrder="1"/>
    </xf>
    <xf numFmtId="0" fontId="4" fillId="6" borderId="3" xfId="0" applyFont="1" applyFill="1" applyBorder="1" applyAlignment="1">
      <alignment horizontal="center" vertical="center" wrapText="1" readingOrder="1"/>
    </xf>
    <xf numFmtId="0" fontId="5" fillId="7" borderId="3" xfId="0" applyFont="1" applyFill="1" applyBorder="1" applyAlignment="1">
      <alignment horizontal="right" vertical="center" wrapText="1" readingOrder="1"/>
    </xf>
    <xf numFmtId="4" fontId="3" fillId="6" borderId="3" xfId="0" applyNumberFormat="1" applyFont="1" applyFill="1" applyBorder="1" applyAlignment="1">
      <alignment horizontal="right" vertical="center" wrapText="1" readingOrder="1"/>
    </xf>
    <xf numFmtId="4" fontId="7" fillId="3" borderId="3" xfId="0" applyNumberFormat="1" applyFont="1" applyFill="1" applyBorder="1" applyAlignment="1">
      <alignment horizontal="right" vertical="center" wrapText="1" readingOrder="1"/>
    </xf>
    <xf numFmtId="4" fontId="7" fillId="4" borderId="3" xfId="0" applyNumberFormat="1" applyFont="1" applyFill="1" applyBorder="1" applyAlignment="1">
      <alignment horizontal="right" vertical="center" wrapText="1" readingOrder="1"/>
    </xf>
    <xf numFmtId="0" fontId="8" fillId="5" borderId="3" xfId="0" applyFont="1" applyFill="1" applyBorder="1" applyAlignment="1">
      <alignment horizontal="left" vertical="center" wrapText="1" readingOrder="1"/>
    </xf>
    <xf numFmtId="0" fontId="1" fillId="0" borderId="0" xfId="0" applyFont="1"/>
    <xf numFmtId="0" fontId="9" fillId="0" borderId="0" xfId="0" applyFont="1"/>
    <xf numFmtId="2" fontId="1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center" vertical="center" wrapText="1" readingOrder="1"/>
    </xf>
    <xf numFmtId="4" fontId="3" fillId="5" borderId="0" xfId="0" applyNumberFormat="1" applyFont="1" applyFill="1" applyAlignment="1">
      <alignment horizontal="right" vertical="center" wrapText="1" readingOrder="1"/>
    </xf>
    <xf numFmtId="0" fontId="3" fillId="8" borderId="2" xfId="0" applyFont="1" applyFill="1" applyBorder="1" applyAlignment="1">
      <alignment horizontal="center" vertical="center" wrapText="1" readingOrder="1"/>
    </xf>
    <xf numFmtId="0" fontId="3" fillId="7" borderId="3" xfId="0" applyFont="1" applyFill="1" applyBorder="1" applyAlignment="1">
      <alignment horizontal="left" vertical="center" wrapText="1" readingOrder="1"/>
    </xf>
    <xf numFmtId="0" fontId="2" fillId="10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4" fillId="9" borderId="3" xfId="0" applyFont="1" applyFill="1" applyBorder="1" applyAlignment="1">
      <alignment horizontal="center" vertical="center" wrapText="1" readingOrder="1"/>
    </xf>
    <xf numFmtId="4" fontId="3" fillId="9" borderId="3" xfId="0" applyNumberFormat="1" applyFont="1" applyFill="1" applyBorder="1" applyAlignment="1">
      <alignment horizontal="right" vertical="center" wrapText="1" readingOrder="1"/>
    </xf>
    <xf numFmtId="4" fontId="8" fillId="8" borderId="3" xfId="0" applyNumberFormat="1" applyFont="1" applyFill="1" applyBorder="1" applyAlignment="1">
      <alignment horizontal="right" vertical="center" wrapText="1" readingOrder="1"/>
    </xf>
    <xf numFmtId="4" fontId="10" fillId="8" borderId="3" xfId="0" applyNumberFormat="1" applyFont="1" applyFill="1" applyBorder="1" applyAlignment="1">
      <alignment horizontal="right" vertical="center" wrapText="1" readingOrder="1"/>
    </xf>
    <xf numFmtId="0" fontId="9" fillId="0" borderId="0" xfId="0" applyFont="1" applyAlignment="1">
      <alignment wrapText="1"/>
    </xf>
    <xf numFmtId="0" fontId="3" fillId="7" borderId="3" xfId="0" applyFont="1" applyFill="1" applyBorder="1" applyAlignment="1">
      <alignment horizontal="right" vertical="center" wrapText="1" readingOrder="1"/>
    </xf>
    <xf numFmtId="2" fontId="0" fillId="0" borderId="0" xfId="0" applyNumberFormat="1"/>
    <xf numFmtId="2" fontId="1" fillId="0" borderId="0" xfId="0" applyNumberFormat="1" applyFont="1"/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2" fontId="12" fillId="0" borderId="0" xfId="0" applyNumberFormat="1" applyFont="1" applyAlignment="1">
      <alignment wrapText="1"/>
    </xf>
    <xf numFmtId="2" fontId="14" fillId="0" borderId="0" xfId="0" applyNumberFormat="1" applyFont="1"/>
    <xf numFmtId="2" fontId="15" fillId="0" borderId="0" xfId="0" applyNumberFormat="1" applyFont="1"/>
    <xf numFmtId="2" fontId="12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/>
    </xf>
    <xf numFmtId="2" fontId="14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11" borderId="11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/>
    </xf>
    <xf numFmtId="0" fontId="17" fillId="11" borderId="14" xfId="0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4" fontId="18" fillId="0" borderId="16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17" fillId="11" borderId="18" xfId="0" applyFont="1" applyFill="1" applyBorder="1" applyAlignment="1">
      <alignment horizontal="center" vertical="center"/>
    </xf>
    <xf numFmtId="0" fontId="0" fillId="0" borderId="16" xfId="0" applyBorder="1"/>
    <xf numFmtId="4" fontId="17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10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  <xf numFmtId="0" fontId="6" fillId="2" borderId="9" xfId="0" applyFont="1" applyFill="1" applyBorder="1" applyAlignment="1">
      <alignment horizontal="center" vertical="center" wrapText="1" readingOrder="1"/>
    </xf>
    <xf numFmtId="0" fontId="6" fillId="2" borderId="8" xfId="0" applyFont="1" applyFill="1" applyBorder="1" applyAlignment="1">
      <alignment horizontal="center" vertical="center" wrapText="1" readingOrder="1"/>
    </xf>
    <xf numFmtId="0" fontId="4" fillId="9" borderId="6" xfId="0" applyFont="1" applyFill="1" applyBorder="1" applyAlignment="1">
      <alignment horizontal="center" vertical="center" wrapText="1" readingOrder="1"/>
    </xf>
    <xf numFmtId="0" fontId="4" fillId="9" borderId="7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 readingOrder="1"/>
    </xf>
    <xf numFmtId="0" fontId="4" fillId="10" borderId="7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5"/>
  <sheetViews>
    <sheetView tabSelected="1" zoomScaleNormal="100" workbookViewId="0">
      <selection activeCell="B25" sqref="B25"/>
    </sheetView>
  </sheetViews>
  <sheetFormatPr baseColWidth="10" defaultRowHeight="15" x14ac:dyDescent="0.25"/>
  <cols>
    <col min="1" max="1" width="12.140625" customWidth="1"/>
    <col min="2" max="2" width="23.140625" customWidth="1"/>
    <col min="3" max="3" width="11.5703125" customWidth="1"/>
    <col min="4" max="4" width="5.42578125" customWidth="1"/>
    <col min="5" max="5" width="11.5703125" customWidth="1"/>
    <col min="6" max="6" width="5.42578125" customWidth="1"/>
    <col min="7" max="7" width="11.5703125" customWidth="1"/>
    <col min="8" max="8" width="5.42578125" customWidth="1"/>
    <col min="9" max="9" width="11.5703125" customWidth="1"/>
    <col min="10" max="10" width="5.42578125" customWidth="1"/>
    <col min="11" max="11" width="11.5703125" customWidth="1"/>
    <col min="12" max="12" width="5.42578125" customWidth="1"/>
    <col min="13" max="13" width="11.5703125" customWidth="1"/>
    <col min="14" max="14" width="5.42578125" customWidth="1"/>
    <col min="16" max="16" width="5.42578125" customWidth="1"/>
    <col min="18" max="18" width="5.42578125" customWidth="1"/>
    <col min="19" max="19" width="11.28515625" bestFit="1" customWidth="1"/>
    <col min="20" max="20" width="5.42578125" customWidth="1"/>
    <col min="21" max="21" width="11.28515625" bestFit="1" customWidth="1"/>
    <col min="22" max="22" width="4.85546875" bestFit="1" customWidth="1"/>
    <col min="23" max="24" width="3.85546875" customWidth="1"/>
    <col min="25" max="25" width="11.5703125" style="34"/>
  </cols>
  <sheetData>
    <row r="1" spans="1:26" ht="15.75" thickBot="1" x14ac:dyDescent="0.3"/>
    <row r="2" spans="1:26" ht="23.45" customHeight="1" thickBot="1" x14ac:dyDescent="0.4">
      <c r="B2" s="19"/>
      <c r="C2" s="55" t="s">
        <v>16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6" ht="38.25" thickTop="1" thickBot="1" x14ac:dyDescent="0.3">
      <c r="C3" s="1">
        <v>2010</v>
      </c>
      <c r="D3" s="16" t="s">
        <v>13</v>
      </c>
      <c r="E3" s="1">
        <v>2012</v>
      </c>
      <c r="F3" s="16" t="s">
        <v>13</v>
      </c>
      <c r="G3" s="1">
        <v>2014</v>
      </c>
      <c r="H3" s="16" t="s">
        <v>13</v>
      </c>
      <c r="I3" s="1">
        <v>2016</v>
      </c>
      <c r="J3" s="16" t="s">
        <v>13</v>
      </c>
      <c r="K3" s="1">
        <v>2018</v>
      </c>
      <c r="L3" s="16" t="s">
        <v>13</v>
      </c>
      <c r="M3" s="1">
        <v>2019</v>
      </c>
      <c r="N3" s="16" t="s">
        <v>13</v>
      </c>
      <c r="O3" s="1">
        <v>2020</v>
      </c>
      <c r="P3" s="16" t="s">
        <v>13</v>
      </c>
      <c r="Q3" s="1">
        <v>2021</v>
      </c>
      <c r="R3" s="16" t="s">
        <v>13</v>
      </c>
      <c r="S3" s="1">
        <v>2022</v>
      </c>
      <c r="T3" s="16" t="s">
        <v>13</v>
      </c>
      <c r="U3" s="1">
        <v>2023</v>
      </c>
      <c r="V3" s="16" t="s">
        <v>13</v>
      </c>
      <c r="Y3" s="33" t="s">
        <v>27</v>
      </c>
    </row>
    <row r="4" spans="1:26" ht="25.15" customHeight="1" thickBot="1" x14ac:dyDescent="0.3">
      <c r="A4" s="53" t="s">
        <v>0</v>
      </c>
      <c r="B4" s="17" t="s">
        <v>1</v>
      </c>
      <c r="C4" s="8">
        <v>10619.15</v>
      </c>
      <c r="D4" s="22">
        <f>C4*100/C$16</f>
        <v>0.6339754671616481</v>
      </c>
      <c r="E4" s="8">
        <v>14193.39</v>
      </c>
      <c r="F4" s="22">
        <f>E4*100/E$16</f>
        <v>0.95788931134233424</v>
      </c>
      <c r="G4" s="8">
        <v>11759.1</v>
      </c>
      <c r="H4" s="22">
        <f>G4*100/G$16</f>
        <v>0.93080903826175199</v>
      </c>
      <c r="I4" s="8">
        <v>12777.86</v>
      </c>
      <c r="J4" s="22">
        <f>I4*100/I$16</f>
        <v>0.89957828197955569</v>
      </c>
      <c r="K4" s="8">
        <v>11896.55</v>
      </c>
      <c r="L4" s="22">
        <f>K4*100/K$16</f>
        <v>0.83542772248416253</v>
      </c>
      <c r="M4" s="8">
        <v>13047</v>
      </c>
      <c r="N4" s="22">
        <f>M4*100/M$16</f>
        <v>0.89462676345595238</v>
      </c>
      <c r="O4" s="8">
        <v>7571.23</v>
      </c>
      <c r="P4" s="22">
        <f>O4*100/O$16</f>
        <v>0.5951004839990468</v>
      </c>
      <c r="Q4" s="8">
        <v>8981.39</v>
      </c>
      <c r="R4" s="22">
        <f>Q4*100/Q$16</f>
        <v>0.65847223377038155</v>
      </c>
      <c r="S4" s="8">
        <v>6309.75</v>
      </c>
      <c r="T4" s="22">
        <f>S4*100/S$16</f>
        <v>0.49239851717090533</v>
      </c>
      <c r="U4" s="8">
        <v>7810.77</v>
      </c>
      <c r="V4" s="22">
        <f>U4*100/U$16</f>
        <v>0.67007255878734417</v>
      </c>
      <c r="Y4" s="34">
        <f>(Q4-U4)*100/Q4</f>
        <v>13.033839973545287</v>
      </c>
    </row>
    <row r="5" spans="1:26" ht="25.15" customHeight="1" thickBot="1" x14ac:dyDescent="0.3">
      <c r="A5" s="54"/>
      <c r="B5" s="17" t="s">
        <v>2</v>
      </c>
      <c r="C5" s="9">
        <v>125546.15</v>
      </c>
      <c r="D5" s="22">
        <f t="shared" ref="D5:F9" si="0">C5*100/C$16</f>
        <v>7.495249534717594</v>
      </c>
      <c r="E5" s="9">
        <v>124875.5</v>
      </c>
      <c r="F5" s="22">
        <f t="shared" si="0"/>
        <v>8.4276488350231809</v>
      </c>
      <c r="G5" s="9">
        <v>72729.87</v>
      </c>
      <c r="H5" s="22">
        <f t="shared" ref="H5" si="1">G5*100/G$16</f>
        <v>5.7570409595634233</v>
      </c>
      <c r="I5" s="9">
        <v>88196.26</v>
      </c>
      <c r="J5" s="22">
        <f t="shared" ref="J5" si="2">I5*100/I$16</f>
        <v>6.2091336145350011</v>
      </c>
      <c r="K5" s="9">
        <v>68306.64</v>
      </c>
      <c r="L5" s="22">
        <f t="shared" ref="L5" si="3">K5*100/K$16</f>
        <v>4.7967907238439382</v>
      </c>
      <c r="M5" s="9">
        <v>110280.15</v>
      </c>
      <c r="N5" s="22">
        <f t="shared" ref="N5:N9" si="4">M5*100/M$16</f>
        <v>7.5618589459597567</v>
      </c>
      <c r="O5" s="9">
        <v>143478.07</v>
      </c>
      <c r="P5" s="22">
        <f t="shared" ref="P5:P9" si="5">O5*100/O$16</f>
        <v>11.277410526459917</v>
      </c>
      <c r="Q5" s="9">
        <v>133203.94</v>
      </c>
      <c r="R5" s="22">
        <f t="shared" ref="R5:R9" si="6">Q5*100/Q$16</f>
        <v>9.765870975296238</v>
      </c>
      <c r="S5" s="9">
        <v>97942.83</v>
      </c>
      <c r="T5" s="22">
        <f t="shared" ref="T5:T9" si="7">S5*100/S$16</f>
        <v>7.6432353515625913</v>
      </c>
      <c r="U5" s="9">
        <v>84827.66</v>
      </c>
      <c r="V5" s="22">
        <f t="shared" ref="V5:V9" si="8">U5*100/U$16</f>
        <v>7.2772194280644342</v>
      </c>
      <c r="Y5" s="34">
        <f>(Q5-U5)*100/Q5</f>
        <v>36.31745427349972</v>
      </c>
    </row>
    <row r="6" spans="1:26" ht="25.15" customHeight="1" thickBot="1" x14ac:dyDescent="0.3">
      <c r="A6" s="54"/>
      <c r="B6" s="17" t="s">
        <v>3</v>
      </c>
      <c r="C6" s="8">
        <v>417484.99</v>
      </c>
      <c r="D6" s="22">
        <f t="shared" si="0"/>
        <v>24.924334016209016</v>
      </c>
      <c r="E6" s="8">
        <v>370783.79</v>
      </c>
      <c r="F6" s="22">
        <f t="shared" si="0"/>
        <v>25.023608120399754</v>
      </c>
      <c r="G6" s="8">
        <v>335570.16</v>
      </c>
      <c r="H6" s="22">
        <f t="shared" ref="H6" si="9">G6*100/G$16</f>
        <v>26.56255477876217</v>
      </c>
      <c r="I6" s="8">
        <v>342497.29</v>
      </c>
      <c r="J6" s="22">
        <f t="shared" ref="J6" si="10">I6*100/I$16</f>
        <v>24.112263220981735</v>
      </c>
      <c r="K6" s="8">
        <v>334506.94</v>
      </c>
      <c r="L6" s="22">
        <f t="shared" ref="L6" si="11">K6*100/K$16</f>
        <v>23.490538941066646</v>
      </c>
      <c r="M6" s="8">
        <v>235050.6</v>
      </c>
      <c r="N6" s="22">
        <f t="shared" si="4"/>
        <v>16.117311069700289</v>
      </c>
      <c r="O6" s="8">
        <v>237979.35</v>
      </c>
      <c r="P6" s="22">
        <f t="shared" si="5"/>
        <v>18.705233676269057</v>
      </c>
      <c r="Q6" s="8">
        <v>270163.78999999998</v>
      </c>
      <c r="R6" s="22">
        <f t="shared" si="6"/>
        <v>19.807107172182953</v>
      </c>
      <c r="S6" s="8">
        <v>243779.12</v>
      </c>
      <c r="T6" s="22">
        <f t="shared" si="7"/>
        <v>19.023967226154472</v>
      </c>
      <c r="U6" s="8">
        <v>198231.48</v>
      </c>
      <c r="V6" s="22">
        <f t="shared" si="8"/>
        <v>17.005938599626187</v>
      </c>
      <c r="Y6" s="34">
        <f>(Q6-U6)*100/Q6</f>
        <v>26.625444512752793</v>
      </c>
    </row>
    <row r="7" spans="1:26" ht="25.15" customHeight="1" thickBot="1" x14ac:dyDescent="0.3">
      <c r="A7" s="54"/>
      <c r="B7" s="17" t="s">
        <v>4</v>
      </c>
      <c r="C7" s="9">
        <v>9461.06</v>
      </c>
      <c r="D7" s="22">
        <f t="shared" si="0"/>
        <v>0.56483616234297307</v>
      </c>
      <c r="E7" s="9">
        <v>9017.3700000000008</v>
      </c>
      <c r="F7" s="22">
        <f t="shared" si="0"/>
        <v>0.60856795588784818</v>
      </c>
      <c r="G7" s="9">
        <v>8732.4599999999991</v>
      </c>
      <c r="H7" s="22">
        <f t="shared" ref="H7" si="12">G7*100/G$16</f>
        <v>0.6912308505123026</v>
      </c>
      <c r="I7" s="9">
        <v>6008.25</v>
      </c>
      <c r="J7" s="22">
        <f t="shared" ref="J7" si="13">I7*100/I$16</f>
        <v>0.42298876437084659</v>
      </c>
      <c r="K7" s="9">
        <v>4989.67</v>
      </c>
      <c r="L7" s="22">
        <f t="shared" ref="L7" si="14">K7*100/K$16</f>
        <v>0.35039642955710282</v>
      </c>
      <c r="M7" s="9">
        <v>4688.2</v>
      </c>
      <c r="N7" s="22">
        <f t="shared" si="4"/>
        <v>0.32146770847200096</v>
      </c>
      <c r="O7" s="9">
        <v>0</v>
      </c>
      <c r="P7" s="22">
        <f t="shared" si="5"/>
        <v>0</v>
      </c>
      <c r="Q7" s="9">
        <v>0</v>
      </c>
      <c r="R7" s="22">
        <f t="shared" si="6"/>
        <v>0</v>
      </c>
      <c r="S7" s="9">
        <v>0</v>
      </c>
      <c r="T7" s="22">
        <f t="shared" si="7"/>
        <v>0</v>
      </c>
      <c r="U7" s="9">
        <v>0</v>
      </c>
      <c r="V7" s="22">
        <f t="shared" si="8"/>
        <v>0</v>
      </c>
    </row>
    <row r="8" spans="1:26" ht="25.15" customHeight="1" thickBot="1" x14ac:dyDescent="0.3">
      <c r="A8" s="54"/>
      <c r="B8" s="17" t="s">
        <v>10</v>
      </c>
      <c r="C8" s="8">
        <v>491894.17</v>
      </c>
      <c r="D8" s="22">
        <f t="shared" si="0"/>
        <v>29.366647633741035</v>
      </c>
      <c r="E8" s="8">
        <v>453421.83</v>
      </c>
      <c r="F8" s="22">
        <f t="shared" si="0"/>
        <v>30.600717974090824</v>
      </c>
      <c r="G8" s="8">
        <v>352264.47</v>
      </c>
      <c r="H8" s="22">
        <f t="shared" ref="H8" si="15">G8*100/G$16</f>
        <v>27.884017699865279</v>
      </c>
      <c r="I8" s="8">
        <v>445111.65</v>
      </c>
      <c r="J8" s="22">
        <f t="shared" ref="J8" si="16">I8*100/I$16</f>
        <v>31.336450187753293</v>
      </c>
      <c r="K8" s="8">
        <v>442797.7</v>
      </c>
      <c r="L8" s="22">
        <f t="shared" ref="L8" si="17">K8*100/K$16</f>
        <v>31.095189280272471</v>
      </c>
      <c r="M8" s="8">
        <v>518647.75</v>
      </c>
      <c r="N8" s="22">
        <f t="shared" si="4"/>
        <v>35.563436648747754</v>
      </c>
      <c r="O8" s="8">
        <v>452759.61</v>
      </c>
      <c r="P8" s="22">
        <f t="shared" si="5"/>
        <v>35.587013344756357</v>
      </c>
      <c r="Q8" s="8">
        <v>471327.05</v>
      </c>
      <c r="R8" s="22">
        <f t="shared" si="6"/>
        <v>34.555427996101301</v>
      </c>
      <c r="S8" s="8">
        <v>404792.91</v>
      </c>
      <c r="T8" s="22">
        <f t="shared" si="7"/>
        <v>31.589116628280951</v>
      </c>
      <c r="U8" s="8">
        <v>355339.73</v>
      </c>
      <c r="V8" s="22">
        <f t="shared" si="8"/>
        <v>30.483985845173265</v>
      </c>
      <c r="Y8" s="34">
        <f>(Q8-U8)*100/Q8</f>
        <v>24.608670348964694</v>
      </c>
    </row>
    <row r="9" spans="1:26" ht="27" customHeight="1" thickBot="1" x14ac:dyDescent="0.3">
      <c r="A9" s="54"/>
      <c r="B9" s="25" t="s">
        <v>5</v>
      </c>
      <c r="C9" s="3">
        <f>SUM(C4:C8)</f>
        <v>1055005.52</v>
      </c>
      <c r="D9" s="23">
        <f t="shared" si="0"/>
        <v>62.985042814172267</v>
      </c>
      <c r="E9" s="3">
        <f t="shared" ref="E9:K9" si="18">SUM(E4:E8)</f>
        <v>972291.88</v>
      </c>
      <c r="F9" s="23">
        <f t="shared" si="0"/>
        <v>65.618432196743939</v>
      </c>
      <c r="G9" s="3">
        <f t="shared" si="18"/>
        <v>781056.06</v>
      </c>
      <c r="H9" s="23">
        <f t="shared" ref="H9" si="19">G9*100/G$16</f>
        <v>61.825653326964925</v>
      </c>
      <c r="I9" s="3">
        <f t="shared" si="18"/>
        <v>894591.31</v>
      </c>
      <c r="J9" s="23">
        <f t="shared" ref="J9" si="20">I9*100/I$16</f>
        <v>62.98041406962043</v>
      </c>
      <c r="K9" s="3">
        <f t="shared" si="18"/>
        <v>862497.5</v>
      </c>
      <c r="L9" s="23">
        <f t="shared" ref="L9" si="21">K9*100/K$16</f>
        <v>60.568343097224322</v>
      </c>
      <c r="M9" s="3">
        <f t="shared" ref="M9" si="22">SUM(M4:M8)</f>
        <v>881713.7</v>
      </c>
      <c r="N9" s="23">
        <f t="shared" si="4"/>
        <v>60.458701136335755</v>
      </c>
      <c r="O9" s="3">
        <f t="shared" ref="O9:Q9" si="23">SUM(O4:O8)</f>
        <v>841788.26</v>
      </c>
      <c r="P9" s="23">
        <f t="shared" si="5"/>
        <v>66.164758031484382</v>
      </c>
      <c r="Q9" s="3">
        <f t="shared" si="23"/>
        <v>883676.16999999993</v>
      </c>
      <c r="R9" s="23">
        <f t="shared" si="6"/>
        <v>64.786878377350874</v>
      </c>
      <c r="S9" s="3">
        <f t="shared" ref="S9:U9" si="24">SUM(S4:S8)</f>
        <v>752824.61</v>
      </c>
      <c r="T9" s="23">
        <f t="shared" si="7"/>
        <v>58.748717723168923</v>
      </c>
      <c r="U9" s="3">
        <f t="shared" si="24"/>
        <v>646209.64</v>
      </c>
      <c r="V9" s="23">
        <f t="shared" si="8"/>
        <v>55.43721643165123</v>
      </c>
      <c r="Y9" s="34">
        <f>(Q9-U9)*100/Q9</f>
        <v>26.872573694049024</v>
      </c>
      <c r="Z9" s="29"/>
    </row>
    <row r="10" spans="1:26" ht="15.75" thickBot="1" x14ac:dyDescent="0.3">
      <c r="B10" s="12"/>
      <c r="C10" s="50"/>
      <c r="D10" s="51"/>
      <c r="E10" s="52"/>
      <c r="F10" s="14"/>
    </row>
    <row r="11" spans="1:26" ht="25.15" customHeight="1" thickBot="1" x14ac:dyDescent="0.3">
      <c r="A11" s="53" t="s">
        <v>6</v>
      </c>
      <c r="B11" s="17" t="s">
        <v>7</v>
      </c>
      <c r="C11" s="9">
        <v>7712.98</v>
      </c>
      <c r="D11" s="22">
        <f>C11*100/C$16</f>
        <v>0.46047377602806705</v>
      </c>
      <c r="E11" s="9">
        <v>3258.15</v>
      </c>
      <c r="F11" s="22">
        <f>E11*100/E$16</f>
        <v>0.21988736022543073</v>
      </c>
      <c r="G11" s="9">
        <v>3092.43</v>
      </c>
      <c r="H11" s="22">
        <f>G11*100/G$16</f>
        <v>0.24478589298430914</v>
      </c>
      <c r="I11" s="9">
        <v>3351.12</v>
      </c>
      <c r="J11" s="22">
        <f>I11*100/I$16</f>
        <v>0.23592329015244562</v>
      </c>
      <c r="K11" s="9">
        <v>3224.45</v>
      </c>
      <c r="L11" s="22">
        <f>K11*100/K$16</f>
        <v>0.22643496810117708</v>
      </c>
      <c r="M11" s="9">
        <v>3312.67</v>
      </c>
      <c r="N11" s="22">
        <f>M11*100/M$16</f>
        <v>0.22714825174351422</v>
      </c>
      <c r="O11" s="9">
        <v>3183.13</v>
      </c>
      <c r="P11" s="22">
        <f>O11*100/O$16</f>
        <v>0.25019477728610623</v>
      </c>
      <c r="Q11" s="9">
        <v>2855.15</v>
      </c>
      <c r="R11" s="22">
        <f>Q11*100/Q$16</f>
        <v>0.20932583912395572</v>
      </c>
      <c r="S11" s="9">
        <v>962.67</v>
      </c>
      <c r="T11" s="22">
        <f>S11*100/S$16</f>
        <v>7.5124573956957943E-2</v>
      </c>
      <c r="U11" s="9">
        <v>977.03</v>
      </c>
      <c r="V11" s="22">
        <f>U11*100/U$16</f>
        <v>8.3817727587932919E-2</v>
      </c>
      <c r="Y11" s="34">
        <f>(Q11-U11)*100/Q11</f>
        <v>65.780081606920831</v>
      </c>
    </row>
    <row r="12" spans="1:26" ht="25.15" customHeight="1" thickBot="1" x14ac:dyDescent="0.3">
      <c r="A12" s="54"/>
      <c r="B12" s="17" t="s">
        <v>8</v>
      </c>
      <c r="C12" s="8">
        <v>23296.25</v>
      </c>
      <c r="D12" s="22">
        <f t="shared" ref="D12:F14" si="25">C12*100/C$16</f>
        <v>1.3908129159927625</v>
      </c>
      <c r="E12" s="8">
        <v>20432.61</v>
      </c>
      <c r="F12" s="22">
        <f t="shared" si="25"/>
        <v>1.3789643433898802</v>
      </c>
      <c r="G12" s="8">
        <v>20772.96</v>
      </c>
      <c r="H12" s="22">
        <f t="shared" ref="H12" si="26">G12*100/G$16</f>
        <v>1.6443145240239341</v>
      </c>
      <c r="I12" s="8">
        <v>21210.35</v>
      </c>
      <c r="J12" s="22">
        <f t="shared" ref="J12" si="27">I12*100/I$16</f>
        <v>1.4932367558562287</v>
      </c>
      <c r="K12" s="8">
        <v>19246.57</v>
      </c>
      <c r="L12" s="22">
        <f t="shared" ref="L12" si="28">K12*100/K$16</f>
        <v>1.3515782424931606</v>
      </c>
      <c r="M12" s="8">
        <v>18483.45</v>
      </c>
      <c r="N12" s="22">
        <f t="shared" ref="N12:N14" si="29">M12*100/M$16</f>
        <v>1.2674016288035506</v>
      </c>
      <c r="O12" s="8">
        <v>13310.97</v>
      </c>
      <c r="P12" s="22">
        <f t="shared" ref="P12:P14" si="30">O12*100/O$16</f>
        <v>1.0462454171246669</v>
      </c>
      <c r="Q12" s="8">
        <v>11615.24</v>
      </c>
      <c r="R12" s="22">
        <f t="shared" ref="R12:R14" si="31">Q12*100/Q$16</f>
        <v>0.85157342333192143</v>
      </c>
      <c r="S12" s="8">
        <v>5681.36</v>
      </c>
      <c r="T12" s="22">
        <f t="shared" ref="T12:T14" si="32">S12*100/S$16</f>
        <v>0.44336039296550489</v>
      </c>
      <c r="U12" s="8">
        <v>6293.32</v>
      </c>
      <c r="V12" s="22">
        <f t="shared" ref="V12:V14" si="33">U12*100/U$16</f>
        <v>0.53989312649938082</v>
      </c>
      <c r="Y12" s="34">
        <f>(Q12-U12)*100/Q12</f>
        <v>45.818424759195679</v>
      </c>
    </row>
    <row r="13" spans="1:26" ht="25.15" customHeight="1" thickBot="1" x14ac:dyDescent="0.3">
      <c r="A13" s="54"/>
      <c r="B13" s="17" t="s">
        <v>17</v>
      </c>
      <c r="C13" s="9">
        <v>566298.56999999995</v>
      </c>
      <c r="D13" s="22">
        <f t="shared" si="25"/>
        <v>33.80867587977599</v>
      </c>
      <c r="E13" s="9">
        <v>486109.97</v>
      </c>
      <c r="F13" s="22">
        <f t="shared" si="25"/>
        <v>32.806788540295358</v>
      </c>
      <c r="G13" s="9">
        <v>458816.98</v>
      </c>
      <c r="H13" s="22">
        <f t="shared" ref="H13" si="34">G13*100/G$16</f>
        <v>36.318339999826648</v>
      </c>
      <c r="I13" s="9">
        <v>501725.46</v>
      </c>
      <c r="J13" s="22">
        <f t="shared" ref="J13" si="35">I13*100/I$16</f>
        <v>35.322137457461757</v>
      </c>
      <c r="K13" s="9">
        <v>539420.68000000005</v>
      </c>
      <c r="L13" s="22">
        <f t="shared" ref="L13" si="36">K13*100/K$16</f>
        <v>37.880477125995213</v>
      </c>
      <c r="M13" s="9">
        <v>555236.97</v>
      </c>
      <c r="N13" s="22">
        <f t="shared" si="29"/>
        <v>38.072342563209148</v>
      </c>
      <c r="O13" s="9">
        <v>414351.88</v>
      </c>
      <c r="P13" s="22">
        <f t="shared" si="30"/>
        <v>32.568156605190303</v>
      </c>
      <c r="Q13" s="9">
        <v>466200.91</v>
      </c>
      <c r="R13" s="22">
        <f t="shared" si="31"/>
        <v>34.179604114005137</v>
      </c>
      <c r="S13" s="9">
        <v>522340.85</v>
      </c>
      <c r="T13" s="22">
        <f t="shared" si="32"/>
        <v>40.762290106230878</v>
      </c>
      <c r="U13" s="9">
        <v>545793.56999999995</v>
      </c>
      <c r="V13" s="22">
        <f t="shared" si="33"/>
        <v>46.822694051877008</v>
      </c>
      <c r="Y13" s="35">
        <f>(Q13-U13)*100/Q13</f>
        <v>-17.072609317729555</v>
      </c>
    </row>
    <row r="14" spans="1:26" ht="25.15" customHeight="1" thickBot="1" x14ac:dyDescent="0.3">
      <c r="A14" s="54"/>
      <c r="B14" s="6" t="s">
        <v>5</v>
      </c>
      <c r="C14" s="2">
        <f>SUM(C11:C13)</f>
        <v>597307.79999999993</v>
      </c>
      <c r="D14" s="23">
        <f t="shared" si="25"/>
        <v>35.659962571796818</v>
      </c>
      <c r="E14" s="2">
        <f t="shared" ref="E14:K14" si="37">SUM(E11:E13)</f>
        <v>509800.73</v>
      </c>
      <c r="F14" s="23">
        <f t="shared" si="25"/>
        <v>34.405640243910668</v>
      </c>
      <c r="G14" s="2">
        <f t="shared" si="37"/>
        <v>482682.37</v>
      </c>
      <c r="H14" s="23">
        <f t="shared" ref="H14" si="38">G14*100/G$16</f>
        <v>38.207440416834885</v>
      </c>
      <c r="I14" s="2">
        <f t="shared" si="37"/>
        <v>526286.93000000005</v>
      </c>
      <c r="J14" s="23">
        <f t="shared" ref="J14" si="39">I14*100/I$16</f>
        <v>37.051297503470437</v>
      </c>
      <c r="K14" s="2">
        <f t="shared" si="37"/>
        <v>561891.70000000007</v>
      </c>
      <c r="L14" s="23">
        <f t="shared" ref="L14" si="40">K14*100/K$16</f>
        <v>39.458490336589549</v>
      </c>
      <c r="M14" s="2">
        <f t="shared" ref="M14" si="41">SUM(M11:M13)</f>
        <v>577033.09</v>
      </c>
      <c r="N14" s="23">
        <f t="shared" si="29"/>
        <v>39.56689244375621</v>
      </c>
      <c r="O14" s="2">
        <f t="shared" ref="O14:Q14" si="42">SUM(O11:O13)</f>
        <v>430845.98</v>
      </c>
      <c r="P14" s="23">
        <f t="shared" si="30"/>
        <v>33.864596799601074</v>
      </c>
      <c r="Q14" s="2">
        <f t="shared" si="42"/>
        <v>480671.3</v>
      </c>
      <c r="R14" s="23">
        <f t="shared" si="31"/>
        <v>35.240503376461014</v>
      </c>
      <c r="S14" s="2">
        <f t="shared" ref="S14:U14" si="43">SUM(S11:S13)</f>
        <v>528984.88</v>
      </c>
      <c r="T14" s="23">
        <f t="shared" si="32"/>
        <v>41.280775073153336</v>
      </c>
      <c r="U14" s="2">
        <f t="shared" si="43"/>
        <v>553063.91999999993</v>
      </c>
      <c r="V14" s="23">
        <f t="shared" si="33"/>
        <v>47.446404905964322</v>
      </c>
      <c r="Y14" s="35">
        <f>(Q14-U14)*100/Q14</f>
        <v>-15.060732771022513</v>
      </c>
    </row>
    <row r="15" spans="1:26" ht="15" customHeight="1" thickBot="1" x14ac:dyDescent="0.3">
      <c r="B15" s="10"/>
      <c r="C15" s="4"/>
      <c r="D15" s="4"/>
      <c r="E15" s="4"/>
      <c r="F15" s="15"/>
    </row>
    <row r="16" spans="1:26" ht="25.15" customHeight="1" thickBot="1" x14ac:dyDescent="0.3">
      <c r="B16" s="20" t="s">
        <v>18</v>
      </c>
      <c r="C16" s="21">
        <v>1675009.61</v>
      </c>
      <c r="D16" s="4"/>
      <c r="E16" s="21">
        <v>1481735.92</v>
      </c>
      <c r="F16" s="4"/>
      <c r="G16" s="21">
        <v>1263320.3500000001</v>
      </c>
      <c r="H16" s="4"/>
      <c r="I16" s="21">
        <v>1420427.8</v>
      </c>
      <c r="J16" s="4"/>
      <c r="K16" s="21">
        <v>1424007.09</v>
      </c>
      <c r="M16" s="21">
        <v>1458373.54</v>
      </c>
      <c r="O16" s="21">
        <v>1272260.77</v>
      </c>
      <c r="Q16" s="21">
        <v>1363973.99</v>
      </c>
      <c r="S16" s="21">
        <v>1281431.56</v>
      </c>
      <c r="U16" s="21">
        <v>1165660.33</v>
      </c>
    </row>
    <row r="18" spans="2:21" ht="27.75" customHeight="1" x14ac:dyDescent="0.25">
      <c r="B18" s="49" t="s">
        <v>12</v>
      </c>
      <c r="C18" s="49"/>
      <c r="D18" s="11"/>
      <c r="E18" s="13">
        <f>($C16-E16)*100/$C16</f>
        <v>11.538661560276074</v>
      </c>
      <c r="F18" s="13"/>
      <c r="G18" s="13">
        <f>($C16-G16)*100/$C16</f>
        <v>24.578322270043572</v>
      </c>
      <c r="H18" s="13"/>
      <c r="I18" s="13">
        <f t="shared" ref="I18:K18" si="44">($C16-I16)*100/$C16</f>
        <v>15.198826829417419</v>
      </c>
      <c r="J18" s="13"/>
      <c r="K18" s="13">
        <f t="shared" si="44"/>
        <v>14.985139100187013</v>
      </c>
      <c r="M18" s="13">
        <f t="shared" ref="M18" si="45">($C16-M16)*100/$C16</f>
        <v>12.933422513319195</v>
      </c>
      <c r="O18" s="13">
        <f t="shared" ref="O18:Q18" si="46">($C16-O16)*100/$C16</f>
        <v>24.044568914443424</v>
      </c>
      <c r="Q18" s="13">
        <f t="shared" si="46"/>
        <v>18.569184209038664</v>
      </c>
      <c r="S18" s="13">
        <f t="shared" ref="S18:U18" si="47">($C16-S16)*100/$C16</f>
        <v>23.497062204914755</v>
      </c>
      <c r="U18" s="13">
        <f t="shared" si="47"/>
        <v>30.40873777434626</v>
      </c>
    </row>
    <row r="20" spans="2:21" x14ac:dyDescent="0.25">
      <c r="B20" t="s">
        <v>19</v>
      </c>
    </row>
    <row r="22" spans="2:21" x14ac:dyDescent="0.25">
      <c r="B22" t="s">
        <v>20</v>
      </c>
    </row>
    <row r="25" spans="2:21" x14ac:dyDescent="0.25">
      <c r="K25" t="s">
        <v>11</v>
      </c>
    </row>
  </sheetData>
  <mergeCells count="5">
    <mergeCell ref="B18:C18"/>
    <mergeCell ref="C10:E10"/>
    <mergeCell ref="A4:A9"/>
    <mergeCell ref="A11:A14"/>
    <mergeCell ref="C2:V2"/>
  </mergeCells>
  <pageMargins left="0.25" right="0.25" top="0.75" bottom="0.75" header="0.3" footer="0.3"/>
  <pageSetup paperSize="9" scale="63" orientation="landscape" r:id="rId1"/>
  <headerFooter>
    <oddHeader>&amp;C&amp;"-,Negrita"&amp;14EVOLUCIÓN DE LAS EMISIONES MUNICIPIO VALLADOLID
2010-2020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zoomScaleNormal="100" workbookViewId="0">
      <selection activeCell="C22" sqref="C22"/>
    </sheetView>
  </sheetViews>
  <sheetFormatPr baseColWidth="10" defaultRowHeight="15" x14ac:dyDescent="0.25"/>
  <cols>
    <col min="1" max="1" width="11.85546875" customWidth="1"/>
    <col min="2" max="2" width="23.140625" customWidth="1"/>
    <col min="3" max="3" width="16" customWidth="1"/>
    <col min="4" max="4" width="6.85546875" customWidth="1"/>
    <col min="5" max="5" width="15.5703125" customWidth="1"/>
    <col min="6" max="6" width="6.85546875" customWidth="1"/>
    <col min="7" max="7" width="16" customWidth="1"/>
    <col min="8" max="8" width="6.85546875" customWidth="1"/>
    <col min="9" max="9" width="15.5703125" customWidth="1"/>
    <col min="10" max="10" width="6.85546875" customWidth="1"/>
    <col min="11" max="11" width="16" customWidth="1"/>
    <col min="12" max="12" width="6.85546875" customWidth="1"/>
    <col min="13" max="13" width="15.5703125" customWidth="1"/>
    <col min="14" max="14" width="6.85546875" customWidth="1"/>
    <col min="15" max="15" width="16" customWidth="1"/>
    <col min="16" max="16" width="6.85546875" customWidth="1"/>
    <col min="17" max="17" width="16" customWidth="1"/>
    <col min="18" max="18" width="7" customWidth="1"/>
    <col min="19" max="19" width="16" bestFit="1" customWidth="1"/>
    <col min="20" max="20" width="7" customWidth="1"/>
    <col min="21" max="21" width="11.28515625" bestFit="1" customWidth="1"/>
    <col min="22" max="22" width="4.85546875" bestFit="1" customWidth="1"/>
  </cols>
  <sheetData>
    <row r="1" spans="1:24" ht="15.75" thickBot="1" x14ac:dyDescent="0.3"/>
    <row r="2" spans="1:24" ht="33.6" customHeight="1" thickBot="1" x14ac:dyDescent="0.4">
      <c r="B2" s="18"/>
      <c r="C2" s="58" t="s">
        <v>15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1:24" ht="50.25" thickTop="1" thickBot="1" x14ac:dyDescent="0.3">
      <c r="C3" s="1">
        <v>2010</v>
      </c>
      <c r="D3" s="16" t="s">
        <v>13</v>
      </c>
      <c r="E3" s="1">
        <v>2012</v>
      </c>
      <c r="F3" s="16" t="s">
        <v>13</v>
      </c>
      <c r="G3" s="1">
        <v>2014</v>
      </c>
      <c r="H3" s="16" t="s">
        <v>13</v>
      </c>
      <c r="I3" s="1">
        <v>2016</v>
      </c>
      <c r="J3" s="16" t="s">
        <v>13</v>
      </c>
      <c r="K3" s="1">
        <v>2018</v>
      </c>
      <c r="L3" s="16" t="s">
        <v>13</v>
      </c>
      <c r="M3" s="1">
        <v>2019</v>
      </c>
      <c r="N3" s="16" t="s">
        <v>13</v>
      </c>
      <c r="O3" s="1">
        <v>2020</v>
      </c>
      <c r="P3" s="16" t="s">
        <v>13</v>
      </c>
      <c r="Q3" s="1">
        <v>2021</v>
      </c>
      <c r="R3" s="16" t="s">
        <v>13</v>
      </c>
      <c r="S3" s="1">
        <v>2022</v>
      </c>
      <c r="T3" s="16" t="s">
        <v>13</v>
      </c>
      <c r="U3" s="1">
        <v>2023</v>
      </c>
      <c r="V3" s="16" t="s">
        <v>13</v>
      </c>
      <c r="W3" s="30" t="s">
        <v>27</v>
      </c>
    </row>
    <row r="4" spans="1:24" ht="25.15" customHeight="1" thickBot="1" x14ac:dyDescent="0.3">
      <c r="A4" s="53" t="s">
        <v>0</v>
      </c>
      <c r="B4" s="17" t="s">
        <v>1</v>
      </c>
      <c r="C4" s="8">
        <v>45932.76</v>
      </c>
      <c r="D4" s="22">
        <f>C4*100/C$16</f>
        <v>0.70347248917264604</v>
      </c>
      <c r="E4" s="8">
        <v>73166.09</v>
      </c>
      <c r="F4" s="22">
        <f>E4*100/E$16</f>
        <v>1.1651420286177456</v>
      </c>
      <c r="G4" s="8">
        <v>63962.76</v>
      </c>
      <c r="H4" s="22">
        <f>G4*100/G$16</f>
        <v>1.1896344813092179</v>
      </c>
      <c r="I4" s="8">
        <v>58889.7</v>
      </c>
      <c r="J4" s="22">
        <f>I4*100/I$16</f>
        <v>0.95565741140123417</v>
      </c>
      <c r="K4" s="8">
        <v>52697.77</v>
      </c>
      <c r="L4" s="22">
        <f>K4*100/K$16</f>
        <v>0.85415272697017619</v>
      </c>
      <c r="M4" s="8">
        <v>58378.68</v>
      </c>
      <c r="N4" s="22">
        <f>M4*100/M$16</f>
        <v>0.92443098015167602</v>
      </c>
      <c r="O4" s="8">
        <v>55328.59</v>
      </c>
      <c r="P4" s="22">
        <f>O4*100/O$16</f>
        <v>0.97914138215445934</v>
      </c>
      <c r="Q4" s="8">
        <v>63248.08</v>
      </c>
      <c r="R4" s="22">
        <f>Q4*100/Q$16</f>
        <v>1.0436492151906602</v>
      </c>
      <c r="S4" s="8">
        <v>49912.81</v>
      </c>
      <c r="T4" s="22">
        <f>S4*100/S$16</f>
        <v>0.89179919277223707</v>
      </c>
      <c r="U4" s="8">
        <v>57036.42</v>
      </c>
      <c r="V4" s="22">
        <f>U4*100/U$16</f>
        <v>1.1309109081228619</v>
      </c>
      <c r="W4" s="26">
        <f t="shared" ref="W4:W9" si="0">(Q4-U4)*100/Q4</f>
        <v>9.8211044509177245</v>
      </c>
    </row>
    <row r="5" spans="1:24" ht="26.25" thickBot="1" x14ac:dyDescent="0.3">
      <c r="A5" s="54"/>
      <c r="B5" s="17" t="s">
        <v>2</v>
      </c>
      <c r="C5" s="9">
        <v>542223.53</v>
      </c>
      <c r="D5" s="22">
        <f t="shared" ref="D5:F9" si="1">C5*100/C$16</f>
        <v>8.304298203223123</v>
      </c>
      <c r="E5" s="9">
        <v>527261</v>
      </c>
      <c r="F5" s="22">
        <f t="shared" si="1"/>
        <v>8.3964299739267343</v>
      </c>
      <c r="G5" s="9">
        <v>333531.87</v>
      </c>
      <c r="H5" s="22">
        <f t="shared" ref="H5:H9" si="2">G5*100/G$16</f>
        <v>6.2033128834269116</v>
      </c>
      <c r="I5" s="9">
        <v>474247.14</v>
      </c>
      <c r="J5" s="22">
        <f t="shared" ref="J5:J9" si="3">I5*100/I$16</f>
        <v>7.6960452197385738</v>
      </c>
      <c r="K5" s="9">
        <v>409260.11</v>
      </c>
      <c r="L5" s="22">
        <f t="shared" ref="L5:L9" si="4">K5*100/K$16</f>
        <v>6.6334996527673606</v>
      </c>
      <c r="M5" s="9">
        <v>609783.28</v>
      </c>
      <c r="N5" s="22">
        <f t="shared" ref="N5:N9" si="5">M5*100/M$16</f>
        <v>9.6559661028735828</v>
      </c>
      <c r="O5" s="9">
        <v>777986.17</v>
      </c>
      <c r="P5" s="22">
        <f t="shared" ref="P5:P9" si="6">O5*100/O$16</f>
        <v>13.767899268549121</v>
      </c>
      <c r="Q5" s="9">
        <v>726855.46</v>
      </c>
      <c r="R5" s="22">
        <f t="shared" ref="R5:R9" si="7">Q5*100/Q$16</f>
        <v>11.993757445064677</v>
      </c>
      <c r="S5" s="9">
        <v>563156.68000000005</v>
      </c>
      <c r="T5" s="22">
        <f t="shared" ref="T5:T9" si="8">S5*100/S$16</f>
        <v>10.061999567411515</v>
      </c>
      <c r="U5" s="9">
        <v>419927.52</v>
      </c>
      <c r="V5" s="22">
        <f t="shared" ref="V5:V9" si="9">U5*100/U$16</f>
        <v>8.3262696534772207</v>
      </c>
      <c r="W5" s="26">
        <f t="shared" si="0"/>
        <v>42.226819070740689</v>
      </c>
    </row>
    <row r="6" spans="1:24" ht="28.5" customHeight="1" thickBot="1" x14ac:dyDescent="0.3">
      <c r="A6" s="54"/>
      <c r="B6" s="17" t="s">
        <v>3</v>
      </c>
      <c r="C6" s="8">
        <v>1849342.16</v>
      </c>
      <c r="D6" s="22">
        <f t="shared" si="1"/>
        <v>28.323169185285575</v>
      </c>
      <c r="E6" s="8">
        <v>1667217.43</v>
      </c>
      <c r="F6" s="22">
        <f t="shared" si="1"/>
        <v>26.549800577522515</v>
      </c>
      <c r="G6" s="8">
        <v>1502018.93</v>
      </c>
      <c r="H6" s="22">
        <f t="shared" si="2"/>
        <v>27.935841272440033</v>
      </c>
      <c r="I6" s="8">
        <v>1557600.88</v>
      </c>
      <c r="J6" s="22">
        <f t="shared" si="3"/>
        <v>25.276624349879253</v>
      </c>
      <c r="K6" s="8">
        <v>1516772.32</v>
      </c>
      <c r="L6" s="22">
        <f t="shared" si="4"/>
        <v>24.5846306840096</v>
      </c>
      <c r="M6" s="8">
        <v>1034943.6</v>
      </c>
      <c r="N6" s="22">
        <f t="shared" si="5"/>
        <v>16.388413142429808</v>
      </c>
      <c r="O6" s="8">
        <v>1056415.05</v>
      </c>
      <c r="P6" s="22">
        <f t="shared" si="6"/>
        <v>18.695211502512034</v>
      </c>
      <c r="Q6" s="8">
        <v>1212948.92</v>
      </c>
      <c r="R6" s="22">
        <f t="shared" si="7"/>
        <v>20.014729117853992</v>
      </c>
      <c r="S6" s="8">
        <v>1051117.05</v>
      </c>
      <c r="T6" s="22">
        <f t="shared" si="8"/>
        <v>18.780456093318232</v>
      </c>
      <c r="U6" s="8">
        <v>809958.73</v>
      </c>
      <c r="V6" s="22">
        <f t="shared" si="9"/>
        <v>16.059759060725408</v>
      </c>
      <c r="W6" s="26">
        <f t="shared" si="0"/>
        <v>33.224003365285981</v>
      </c>
    </row>
    <row r="7" spans="1:24" ht="28.5" customHeight="1" thickBot="1" x14ac:dyDescent="0.3">
      <c r="A7" s="54"/>
      <c r="B7" s="17" t="s">
        <v>4</v>
      </c>
      <c r="C7" s="9">
        <v>34032.6</v>
      </c>
      <c r="D7" s="22">
        <f t="shared" si="1"/>
        <v>0.52121835994651733</v>
      </c>
      <c r="E7" s="9">
        <v>32436.6</v>
      </c>
      <c r="F7" s="22">
        <f t="shared" si="1"/>
        <v>0.516540461919755</v>
      </c>
      <c r="G7" s="9">
        <v>31411.73</v>
      </c>
      <c r="H7" s="22">
        <f t="shared" si="2"/>
        <v>0.58422239949581911</v>
      </c>
      <c r="I7" s="9">
        <v>21612.400000000001</v>
      </c>
      <c r="J7" s="22">
        <f t="shared" si="3"/>
        <v>0.35072432425650041</v>
      </c>
      <c r="K7" s="9">
        <v>17948.47</v>
      </c>
      <c r="L7" s="22">
        <f t="shared" si="4"/>
        <v>0.29091808999588403</v>
      </c>
      <c r="M7" s="9">
        <v>16864.04</v>
      </c>
      <c r="N7" s="22">
        <f t="shared" si="5"/>
        <v>0.26704339711889807</v>
      </c>
      <c r="O7" s="9">
        <v>15962.33</v>
      </c>
      <c r="P7" s="22">
        <f t="shared" si="6"/>
        <v>0.28248285124572292</v>
      </c>
      <c r="Q7" s="9">
        <v>16810.650000000001</v>
      </c>
      <c r="R7" s="22">
        <f t="shared" si="7"/>
        <v>0.27739058133219024</v>
      </c>
      <c r="S7" s="9">
        <v>14539.67</v>
      </c>
      <c r="T7" s="22">
        <f t="shared" si="8"/>
        <v>0.25978232780672361</v>
      </c>
      <c r="U7" s="9">
        <v>13815.62</v>
      </c>
      <c r="V7" s="22">
        <f t="shared" si="9"/>
        <v>0.27393436264899468</v>
      </c>
      <c r="W7" s="26">
        <f t="shared" si="0"/>
        <v>17.816265284209713</v>
      </c>
    </row>
    <row r="8" spans="1:24" ht="30.75" customHeight="1" thickBot="1" x14ac:dyDescent="0.3">
      <c r="A8" s="54"/>
      <c r="B8" s="17" t="s">
        <v>10</v>
      </c>
      <c r="C8" s="8">
        <v>2180675.36</v>
      </c>
      <c r="D8" s="22">
        <f t="shared" si="1"/>
        <v>33.397625650552158</v>
      </c>
      <c r="E8" s="8">
        <v>2041442.01</v>
      </c>
      <c r="F8" s="22">
        <f t="shared" si="1"/>
        <v>32.509184033708621</v>
      </c>
      <c r="G8" s="8">
        <v>1610428.53</v>
      </c>
      <c r="H8" s="22">
        <f t="shared" si="2"/>
        <v>29.952136352029154</v>
      </c>
      <c r="I8" s="8">
        <v>2050375.51</v>
      </c>
      <c r="J8" s="22">
        <f t="shared" si="3"/>
        <v>33.273332217469019</v>
      </c>
      <c r="K8" s="8">
        <v>2041006.96</v>
      </c>
      <c r="L8" s="22">
        <f t="shared" si="4"/>
        <v>33.081697017712692</v>
      </c>
      <c r="M8" s="8">
        <v>2406646.21</v>
      </c>
      <c r="N8" s="22">
        <f t="shared" si="5"/>
        <v>38.109431641630408</v>
      </c>
      <c r="O8" s="8">
        <v>2107594.27</v>
      </c>
      <c r="P8" s="22">
        <f t="shared" si="6"/>
        <v>37.297765342449878</v>
      </c>
      <c r="Q8" s="8">
        <v>2211813.4300000002</v>
      </c>
      <c r="R8" s="22">
        <f t="shared" si="7"/>
        <v>36.496876274626239</v>
      </c>
      <c r="S8" s="8">
        <v>1915881.73</v>
      </c>
      <c r="T8" s="22">
        <f t="shared" si="8"/>
        <v>34.231328195328558</v>
      </c>
      <c r="U8" s="8">
        <v>1643760.12</v>
      </c>
      <c r="V8" s="22">
        <f t="shared" si="9"/>
        <v>32.592267362596466</v>
      </c>
      <c r="W8" s="26">
        <f t="shared" si="0"/>
        <v>25.682695578894286</v>
      </c>
    </row>
    <row r="9" spans="1:24" ht="27" customHeight="1" thickBot="1" x14ac:dyDescent="0.3">
      <c r="A9" s="54"/>
      <c r="B9" s="6" t="s">
        <v>5</v>
      </c>
      <c r="C9" s="3">
        <f>SUM(C4:C8)</f>
        <v>4652206.41</v>
      </c>
      <c r="D9" s="23">
        <f t="shared" si="1"/>
        <v>71.249783888180019</v>
      </c>
      <c r="E9" s="3">
        <f t="shared" ref="E9:K9" si="10">SUM(E4:E8)</f>
        <v>4341523.13</v>
      </c>
      <c r="F9" s="23">
        <f t="shared" si="1"/>
        <v>69.137097075695365</v>
      </c>
      <c r="G9" s="3">
        <f t="shared" si="10"/>
        <v>3541353.8200000003</v>
      </c>
      <c r="H9" s="23">
        <f t="shared" si="2"/>
        <v>65.865147388701132</v>
      </c>
      <c r="I9" s="3">
        <f t="shared" si="10"/>
        <v>4162725.63</v>
      </c>
      <c r="J9" s="23">
        <f t="shared" si="3"/>
        <v>67.552383522744577</v>
      </c>
      <c r="K9" s="3">
        <f t="shared" si="10"/>
        <v>4037685.63</v>
      </c>
      <c r="L9" s="23">
        <f t="shared" si="4"/>
        <v>65.444898171455705</v>
      </c>
      <c r="M9" s="3">
        <f t="shared" ref="M9:O9" si="11">SUM(M4:M8)</f>
        <v>4126615.81</v>
      </c>
      <c r="N9" s="23">
        <f t="shared" si="5"/>
        <v>65.345285264204378</v>
      </c>
      <c r="O9" s="3">
        <f t="shared" si="11"/>
        <v>4013286.41</v>
      </c>
      <c r="P9" s="23">
        <f t="shared" si="6"/>
        <v>71.022500346911215</v>
      </c>
      <c r="Q9" s="3">
        <f t="shared" ref="Q9:S9" si="12">SUM(Q4:Q8)</f>
        <v>4231676.54</v>
      </c>
      <c r="R9" s="23">
        <f t="shared" si="7"/>
        <v>69.826402634067762</v>
      </c>
      <c r="S9" s="3">
        <f t="shared" si="12"/>
        <v>3594607.94</v>
      </c>
      <c r="T9" s="23">
        <f t="shared" si="8"/>
        <v>64.225365376637257</v>
      </c>
      <c r="U9" s="3">
        <f t="shared" ref="U9" si="13">SUM(U4:U8)</f>
        <v>2944498.41</v>
      </c>
      <c r="V9" s="23">
        <f t="shared" si="9"/>
        <v>58.383141347570948</v>
      </c>
      <c r="W9" s="27">
        <f t="shared" si="0"/>
        <v>30.417687123127795</v>
      </c>
      <c r="X9" s="28"/>
    </row>
    <row r="10" spans="1:24" ht="15.75" thickBot="1" x14ac:dyDescent="0.3">
      <c r="C10" s="50"/>
      <c r="D10" s="51"/>
      <c r="E10" s="52"/>
      <c r="F10" s="14"/>
      <c r="W10" s="26"/>
    </row>
    <row r="11" spans="1:24" ht="25.15" customHeight="1" thickBot="1" x14ac:dyDescent="0.3">
      <c r="A11" s="53" t="s">
        <v>6</v>
      </c>
      <c r="B11" s="17" t="s">
        <v>7</v>
      </c>
      <c r="C11" s="9">
        <v>30331.95</v>
      </c>
      <c r="D11" s="22">
        <f>C11*100/C$16</f>
        <v>0.46454191666166461</v>
      </c>
      <c r="E11" s="9">
        <v>12203.12</v>
      </c>
      <c r="F11" s="22">
        <f>E11*100/E$16</f>
        <v>0.19433002354322587</v>
      </c>
      <c r="G11" s="9">
        <v>11583.49</v>
      </c>
      <c r="H11" s="22">
        <f>G11*100/G$16</f>
        <v>0.21543972020438942</v>
      </c>
      <c r="I11" s="9">
        <v>12553.34</v>
      </c>
      <c r="J11" s="22">
        <f>I11*100/I$16</f>
        <v>0.20371461238280325</v>
      </c>
      <c r="K11" s="9">
        <v>12080.51</v>
      </c>
      <c r="L11" s="22">
        <f>K11*100/K$16</f>
        <v>0.19580715767840806</v>
      </c>
      <c r="M11" s="9">
        <v>12422.36</v>
      </c>
      <c r="N11" s="22">
        <f>M11*100/M$16</f>
        <v>0.19670904567552699</v>
      </c>
      <c r="O11" s="9">
        <v>11977.78</v>
      </c>
      <c r="P11" s="22">
        <f>O11*100/O$16</f>
        <v>0.21196889464094495</v>
      </c>
      <c r="Q11" s="9">
        <v>10726.98</v>
      </c>
      <c r="R11" s="22">
        <f>Q11*100/Q$16</f>
        <v>0.17700464991768775</v>
      </c>
      <c r="S11" s="9">
        <v>4193.46</v>
      </c>
      <c r="T11" s="22">
        <f>S11*100/S$16</f>
        <v>7.4925139316393233E-2</v>
      </c>
      <c r="U11" s="9">
        <v>4437.72</v>
      </c>
      <c r="V11" s="22">
        <f>U11*100/U$16</f>
        <v>8.7990549813522417E-2</v>
      </c>
      <c r="W11" s="26">
        <f>(Q11-U11)*100/Q11</f>
        <v>58.63029482668933</v>
      </c>
    </row>
    <row r="12" spans="1:24" ht="25.15" customHeight="1" thickBot="1" x14ac:dyDescent="0.3">
      <c r="A12" s="54"/>
      <c r="B12" s="17" t="s">
        <v>8</v>
      </c>
      <c r="C12" s="8">
        <v>100232.78</v>
      </c>
      <c r="D12" s="22">
        <f t="shared" ref="D12:F14" si="14">C12*100/C$16</f>
        <v>1.5350918003467289</v>
      </c>
      <c r="E12" s="8">
        <v>85862.1</v>
      </c>
      <c r="F12" s="22">
        <f t="shared" si="14"/>
        <v>1.3673211370920564</v>
      </c>
      <c r="G12" s="8">
        <v>88422.89</v>
      </c>
      <c r="H12" s="22">
        <f t="shared" ref="H12:H14" si="15">G12*100/G$16</f>
        <v>1.6445650387977635</v>
      </c>
      <c r="I12" s="8">
        <v>90322.61</v>
      </c>
      <c r="J12" s="22">
        <f t="shared" ref="J12:J14" si="16">I12*100/I$16</f>
        <v>1.4657481981331748</v>
      </c>
      <c r="K12" s="8">
        <v>81162.8</v>
      </c>
      <c r="L12" s="22">
        <f t="shared" ref="L12:L14" si="17">K12*100/K$16</f>
        <v>1.315528663708825</v>
      </c>
      <c r="M12" s="8">
        <v>77269.67</v>
      </c>
      <c r="N12" s="22">
        <f t="shared" ref="N12:N14" si="18">M12*100/M$16</f>
        <v>1.2235712896231392</v>
      </c>
      <c r="O12" s="8">
        <v>55857.83</v>
      </c>
      <c r="P12" s="22">
        <f t="shared" ref="P12:P14" si="19">O12*100/O$16</f>
        <v>0.98850725945390661</v>
      </c>
      <c r="Q12" s="8">
        <v>48919.99</v>
      </c>
      <c r="R12" s="22">
        <f t="shared" ref="R12:R14" si="20">Q12*100/Q$16</f>
        <v>0.80722306780909303</v>
      </c>
      <c r="S12" s="8">
        <v>23245.73</v>
      </c>
      <c r="T12" s="22">
        <f t="shared" ref="T12:T14" si="21">S12*100/S$16</f>
        <v>0.41533472568267293</v>
      </c>
      <c r="U12" s="8">
        <v>28994.21</v>
      </c>
      <c r="V12" s="22">
        <f t="shared" ref="V12:V14" si="22">U12*100/U$16</f>
        <v>0.57489352174286112</v>
      </c>
      <c r="W12" s="26">
        <f>(Q12-U12)*100/Q12</f>
        <v>40.731365644187584</v>
      </c>
    </row>
    <row r="13" spans="1:24" ht="30" customHeight="1" thickBot="1" x14ac:dyDescent="0.3">
      <c r="A13" s="54"/>
      <c r="B13" s="17" t="s">
        <v>17</v>
      </c>
      <c r="C13" s="9">
        <v>2235379.9500000002</v>
      </c>
      <c r="D13" s="22">
        <f t="shared" si="14"/>
        <v>34.235441059346861</v>
      </c>
      <c r="E13" s="9">
        <v>1839997.16</v>
      </c>
      <c r="F13" s="22">
        <f t="shared" si="14"/>
        <v>29.301251763669352</v>
      </c>
      <c r="G13" s="9">
        <v>1735313.14</v>
      </c>
      <c r="H13" s="22">
        <f t="shared" si="15"/>
        <v>32.274847852296716</v>
      </c>
      <c r="I13" s="9">
        <v>1896617.15</v>
      </c>
      <c r="J13" s="22">
        <f t="shared" si="16"/>
        <v>30.778153666739449</v>
      </c>
      <c r="K13" s="9">
        <v>2038666.77</v>
      </c>
      <c r="L13" s="22">
        <f t="shared" si="17"/>
        <v>33.043766007157053</v>
      </c>
      <c r="M13" s="9">
        <v>2098785.58</v>
      </c>
      <c r="N13" s="22">
        <f t="shared" si="18"/>
        <v>33.234434400496959</v>
      </c>
      <c r="O13" s="9">
        <v>1569603.3</v>
      </c>
      <c r="P13" s="22">
        <f t="shared" si="19"/>
        <v>27.77702349899393</v>
      </c>
      <c r="Q13" s="9">
        <v>1768957.96</v>
      </c>
      <c r="R13" s="22">
        <f t="shared" si="20"/>
        <v>29.189369648205467</v>
      </c>
      <c r="S13" s="9">
        <v>1974819.34</v>
      </c>
      <c r="T13" s="22">
        <f t="shared" si="21"/>
        <v>35.284374758363676</v>
      </c>
      <c r="U13" s="9">
        <v>2065474.9</v>
      </c>
      <c r="V13" s="22">
        <f t="shared" si="22"/>
        <v>40.953974580872661</v>
      </c>
      <c r="W13" s="31">
        <f>(Q13-U13)*100/Q13</f>
        <v>-16.762237809201523</v>
      </c>
    </row>
    <row r="14" spans="1:24" ht="25.15" customHeight="1" thickBot="1" x14ac:dyDescent="0.3">
      <c r="A14" s="54"/>
      <c r="B14" s="6" t="s">
        <v>5</v>
      </c>
      <c r="C14" s="2">
        <f>SUM(C11:C13)</f>
        <v>2365944.6800000002</v>
      </c>
      <c r="D14" s="23">
        <f t="shared" si="14"/>
        <v>36.235074776355255</v>
      </c>
      <c r="E14" s="2">
        <f t="shared" ref="E14:K14" si="23">SUM(E11:E13)</f>
        <v>1938062.38</v>
      </c>
      <c r="F14" s="23">
        <f t="shared" si="14"/>
        <v>30.862902924304635</v>
      </c>
      <c r="G14" s="2">
        <f t="shared" si="23"/>
        <v>1835319.52</v>
      </c>
      <c r="H14" s="23">
        <f t="shared" si="15"/>
        <v>34.134852611298868</v>
      </c>
      <c r="I14" s="2">
        <f t="shared" si="23"/>
        <v>1999493.0999999999</v>
      </c>
      <c r="J14" s="23">
        <f t="shared" si="16"/>
        <v>32.44761647725543</v>
      </c>
      <c r="K14" s="2">
        <f t="shared" si="23"/>
        <v>2131910.08</v>
      </c>
      <c r="L14" s="23">
        <f t="shared" si="17"/>
        <v>34.555101828544288</v>
      </c>
      <c r="M14" s="2">
        <f t="shared" ref="M14:O14" si="24">SUM(M11:M13)</f>
        <v>2188477.61</v>
      </c>
      <c r="N14" s="23">
        <f t="shared" si="18"/>
        <v>34.654714735795629</v>
      </c>
      <c r="O14" s="2">
        <f t="shared" si="24"/>
        <v>1637438.9100000001</v>
      </c>
      <c r="P14" s="23">
        <f t="shared" si="19"/>
        <v>28.977499653088781</v>
      </c>
      <c r="Q14" s="2">
        <f t="shared" ref="Q14:S14" si="25">SUM(Q11:Q13)</f>
        <v>1828604.93</v>
      </c>
      <c r="R14" s="23">
        <f t="shared" si="20"/>
        <v>30.173597365932249</v>
      </c>
      <c r="S14" s="2">
        <f t="shared" si="25"/>
        <v>2002258.53</v>
      </c>
      <c r="T14" s="23">
        <f t="shared" si="21"/>
        <v>35.774634623362743</v>
      </c>
      <c r="U14" s="2">
        <f t="shared" ref="U14" si="26">SUM(U11:U13)</f>
        <v>2098906.83</v>
      </c>
      <c r="V14" s="23">
        <f t="shared" si="22"/>
        <v>41.616858652429045</v>
      </c>
      <c r="W14" s="32">
        <f>(Q14-U14)*100/Q14</f>
        <v>-14.781864336327702</v>
      </c>
    </row>
    <row r="15" spans="1:24" ht="15" customHeight="1" thickBot="1" x14ac:dyDescent="0.3">
      <c r="B15" s="10"/>
      <c r="C15" s="4"/>
      <c r="D15" s="4"/>
      <c r="E15" s="4"/>
      <c r="F15" s="15"/>
    </row>
    <row r="16" spans="1:24" ht="25.15" customHeight="1" thickBot="1" x14ac:dyDescent="0.3">
      <c r="B16" s="5" t="s">
        <v>9</v>
      </c>
      <c r="C16" s="7">
        <v>6529432.3099999996</v>
      </c>
      <c r="D16" s="4"/>
      <c r="E16" s="7">
        <f>E9+E14</f>
        <v>6279585.5099999998</v>
      </c>
      <c r="F16" s="4"/>
      <c r="G16" s="7">
        <f>G9+G14</f>
        <v>5376673.3399999999</v>
      </c>
      <c r="H16" s="4"/>
      <c r="I16" s="7">
        <f>I9+I14</f>
        <v>6162218.7299999995</v>
      </c>
      <c r="J16" s="4"/>
      <c r="K16" s="7">
        <f>K9+K14</f>
        <v>6169595.71</v>
      </c>
      <c r="M16" s="7">
        <f>M9+M14</f>
        <v>6315093.4199999999</v>
      </c>
      <c r="O16" s="7">
        <f>O9+O14</f>
        <v>5650725.3200000003</v>
      </c>
      <c r="Q16" s="7">
        <f>Q9+Q14</f>
        <v>6060281.4699999997</v>
      </c>
      <c r="S16" s="7">
        <f>S9+S14</f>
        <v>5596866.4699999997</v>
      </c>
      <c r="U16" s="7">
        <f>U9+U14</f>
        <v>5043405.24</v>
      </c>
    </row>
    <row r="18" spans="1:21" ht="33.75" customHeight="1" x14ac:dyDescent="0.25">
      <c r="B18" s="57" t="s">
        <v>14</v>
      </c>
      <c r="C18" s="57"/>
      <c r="D18" s="11"/>
      <c r="E18" s="13">
        <f>($C16-E16)*100/$C16</f>
        <v>3.8264704822401296</v>
      </c>
      <c r="F18" s="13"/>
      <c r="G18" s="13">
        <f>($C16-G16)*100/$C16</f>
        <v>17.654811555891598</v>
      </c>
      <c r="H18" s="13"/>
      <c r="I18" s="13">
        <f t="shared" ref="I18:K18" si="27">($C16-I16)*100/$C16</f>
        <v>5.6239740695006928</v>
      </c>
      <c r="J18" s="13"/>
      <c r="K18" s="13">
        <f t="shared" si="27"/>
        <v>5.5109936502274524</v>
      </c>
      <c r="M18" s="13">
        <f t="shared" ref="M18:O18" si="28">($C16-M16)*100/$C16</f>
        <v>3.2826573555519358</v>
      </c>
      <c r="O18" s="13">
        <f t="shared" si="28"/>
        <v>13.457632276151115</v>
      </c>
      <c r="Q18" s="13">
        <f t="shared" ref="Q18:S18" si="29">($C16-Q16)*100/$C16</f>
        <v>7.1851704363560494</v>
      </c>
      <c r="S18" s="13">
        <f t="shared" si="29"/>
        <v>14.282494950927823</v>
      </c>
      <c r="U18" s="13">
        <f t="shared" ref="U18" si="30">($C16-U16)*100/$C16</f>
        <v>22.758901531517669</v>
      </c>
    </row>
    <row r="19" spans="1:21" x14ac:dyDescent="0.25">
      <c r="B19" s="24"/>
      <c r="C19" s="24"/>
    </row>
    <row r="20" spans="1:21" x14ac:dyDescent="0.25">
      <c r="A20" t="s">
        <v>21</v>
      </c>
    </row>
  </sheetData>
  <mergeCells count="5">
    <mergeCell ref="B18:C18"/>
    <mergeCell ref="A4:A9"/>
    <mergeCell ref="C10:E10"/>
    <mergeCell ref="A11:A14"/>
    <mergeCell ref="C2:V2"/>
  </mergeCells>
  <pageMargins left="0.25" right="0.25" top="0.75" bottom="0.75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8"/>
  <sheetViews>
    <sheetView workbookViewId="0">
      <selection activeCell="M14" sqref="M14"/>
    </sheetView>
  </sheetViews>
  <sheetFormatPr baseColWidth="10" defaultRowHeight="15" x14ac:dyDescent="0.25"/>
  <cols>
    <col min="1" max="1" width="19.140625" customWidth="1"/>
  </cols>
  <sheetData>
    <row r="2" spans="1:10" ht="32.25" customHeight="1" thickBo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5.75" thickBot="1" x14ac:dyDescent="0.3">
      <c r="A3" s="37"/>
      <c r="B3" s="38">
        <v>2010</v>
      </c>
      <c r="C3" s="39">
        <v>2012</v>
      </c>
      <c r="D3" s="40">
        <v>2014</v>
      </c>
      <c r="E3" s="40">
        <v>2016</v>
      </c>
      <c r="F3" s="40">
        <v>2018</v>
      </c>
      <c r="G3" s="40">
        <v>2019</v>
      </c>
      <c r="H3" s="40">
        <v>2020</v>
      </c>
      <c r="I3" s="41" t="s">
        <v>22</v>
      </c>
      <c r="J3" s="37"/>
    </row>
    <row r="4" spans="1:10" ht="15.75" thickBot="1" x14ac:dyDescent="0.3">
      <c r="A4" s="42" t="s">
        <v>23</v>
      </c>
      <c r="B4" s="43">
        <v>1675009.6134784801</v>
      </c>
      <c r="C4" s="43">
        <v>1481735.9200935003</v>
      </c>
      <c r="D4" s="43">
        <v>1263320.3519800003</v>
      </c>
      <c r="E4" s="43">
        <v>1420427.7954200001</v>
      </c>
      <c r="F4" s="43">
        <v>1424007.0948399999</v>
      </c>
      <c r="G4" s="43">
        <v>1458373.5401301133</v>
      </c>
      <c r="H4" s="43">
        <v>1272260.76651</v>
      </c>
      <c r="I4" s="44">
        <v>-39.714618620473679</v>
      </c>
      <c r="J4" s="37" t="s">
        <v>24</v>
      </c>
    </row>
    <row r="6" spans="1:10" ht="15.75" thickBot="1" x14ac:dyDescent="0.3"/>
    <row r="7" spans="1:10" ht="15.75" thickBot="1" x14ac:dyDescent="0.3">
      <c r="B7" s="45">
        <v>2021</v>
      </c>
      <c r="C7" s="45">
        <v>2022</v>
      </c>
      <c r="D7" s="45">
        <v>2023</v>
      </c>
      <c r="E7" s="45">
        <v>2024</v>
      </c>
      <c r="F7" s="45">
        <v>2025</v>
      </c>
      <c r="G7" s="45">
        <v>2026</v>
      </c>
      <c r="H7" s="45">
        <v>2027</v>
      </c>
      <c r="I7" s="46" t="s">
        <v>25</v>
      </c>
    </row>
    <row r="8" spans="1:10" ht="15.75" thickBot="1" x14ac:dyDescent="0.3">
      <c r="A8" s="42" t="s">
        <v>23</v>
      </c>
      <c r="B8" s="43">
        <v>1363973.99223</v>
      </c>
      <c r="C8" s="43">
        <v>1281431.5641970001</v>
      </c>
      <c r="D8" s="43">
        <v>1198879.2797900001</v>
      </c>
      <c r="E8" s="47"/>
      <c r="F8" s="47"/>
      <c r="G8" s="47"/>
      <c r="H8" s="47"/>
      <c r="I8" s="48">
        <v>-13.770753671622257</v>
      </c>
      <c r="J8" s="37" t="s">
        <v>26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EMISIONES</vt:lpstr>
      <vt:lpstr>CONSUMOS</vt:lpstr>
      <vt:lpstr>EVOLUCION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Ruiz de Villa Revuelta</dc:creator>
  <cp:lastModifiedBy>Maria Jose Ruiz de Villa Revuelta</cp:lastModifiedBy>
  <cp:lastPrinted>2025-03-07T09:14:10Z</cp:lastPrinted>
  <dcterms:created xsi:type="dcterms:W3CDTF">2019-03-14T12:12:33Z</dcterms:created>
  <dcterms:modified xsi:type="dcterms:W3CDTF">2025-03-07T12:23:05Z</dcterms:modified>
</cp:coreProperties>
</file>