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AYUNTAMIENTO\12 - DICIEMBRE\"/>
    </mc:Choice>
  </mc:AlternateContent>
  <bookViews>
    <workbookView xWindow="0" yWindow="30" windowWidth="7490" windowHeight="4140"/>
  </bookViews>
  <sheets>
    <sheet name="EJECUCIÓN INGRESOS 31 DIC- 2020" sheetId="1" r:id="rId1"/>
  </sheets>
  <definedNames>
    <definedName name="_xlnm._FilterDatabase" localSheetId="0" hidden="1">'EJECUCIÓN INGRESOS 31 DIC- 2020'!$A$5:$P$185</definedName>
    <definedName name="_xlnm.Print_Titles" localSheetId="0">'EJECUCIÓN INGRESOS 31 DIC- 2020'!$1:$5</definedName>
  </definedNames>
  <calcPr calcId="162913"/>
</workbook>
</file>

<file path=xl/calcChain.xml><?xml version="1.0" encoding="utf-8"?>
<calcChain xmlns="http://schemas.openxmlformats.org/spreadsheetml/2006/main">
  <c r="P168" i="1" l="1"/>
  <c r="P169" i="1"/>
  <c r="P170" i="1"/>
  <c r="P171" i="1"/>
  <c r="P172" i="1"/>
  <c r="N165" i="1"/>
  <c r="N166" i="1"/>
  <c r="N167" i="1"/>
  <c r="N168" i="1"/>
  <c r="N169" i="1"/>
  <c r="N170" i="1"/>
  <c r="N171" i="1"/>
  <c r="N172" i="1"/>
  <c r="J167" i="1"/>
  <c r="J168" i="1"/>
  <c r="J169" i="1"/>
  <c r="J170" i="1"/>
  <c r="J171" i="1"/>
  <c r="B168" i="1"/>
  <c r="C168" i="1"/>
  <c r="D168" i="1"/>
  <c r="B169" i="1"/>
  <c r="C169" i="1"/>
  <c r="D169" i="1"/>
  <c r="B170" i="1"/>
  <c r="C170" i="1"/>
  <c r="D170" i="1"/>
  <c r="P155" i="1"/>
  <c r="P156" i="1"/>
  <c r="P157" i="1"/>
  <c r="P158" i="1"/>
  <c r="P159" i="1"/>
  <c r="P160" i="1"/>
  <c r="P161" i="1"/>
  <c r="N155" i="1"/>
  <c r="N156" i="1"/>
  <c r="N157" i="1"/>
  <c r="N158" i="1"/>
  <c r="N159" i="1"/>
  <c r="N160" i="1"/>
  <c r="N161" i="1"/>
  <c r="J161" i="1"/>
  <c r="J160" i="1"/>
  <c r="J159" i="1"/>
  <c r="J158" i="1"/>
  <c r="J157" i="1"/>
  <c r="J156" i="1"/>
  <c r="J155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P165" i="1" l="1"/>
  <c r="P166" i="1"/>
  <c r="P167" i="1"/>
  <c r="J166" i="1"/>
  <c r="J172" i="1"/>
  <c r="B167" i="1"/>
  <c r="C167" i="1"/>
  <c r="D167" i="1"/>
  <c r="B171" i="1"/>
  <c r="C171" i="1"/>
  <c r="D171" i="1"/>
  <c r="B172" i="1"/>
  <c r="C172" i="1"/>
  <c r="D172" i="1"/>
  <c r="P8" i="1"/>
  <c r="P9" i="1"/>
  <c r="P10" i="1"/>
  <c r="P11" i="1"/>
  <c r="P12" i="1"/>
  <c r="P13" i="1"/>
  <c r="P14" i="1"/>
  <c r="P15" i="1"/>
  <c r="P16" i="1"/>
  <c r="N8" i="1"/>
  <c r="N9" i="1"/>
  <c r="N10" i="1"/>
  <c r="N11" i="1"/>
  <c r="N12" i="1"/>
  <c r="N13" i="1"/>
  <c r="N14" i="1"/>
  <c r="J8" i="1"/>
  <c r="J9" i="1"/>
  <c r="J10" i="1"/>
  <c r="J11" i="1"/>
  <c r="J12" i="1"/>
  <c r="J13" i="1"/>
  <c r="J14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P176" i="1" l="1"/>
  <c r="P177" i="1"/>
  <c r="P178" i="1"/>
  <c r="N176" i="1"/>
  <c r="N177" i="1"/>
  <c r="N178" i="1"/>
  <c r="N179" i="1"/>
  <c r="N180" i="1"/>
  <c r="N181" i="1"/>
  <c r="N182" i="1"/>
  <c r="N183" i="1"/>
  <c r="N184" i="1"/>
  <c r="N185" i="1"/>
  <c r="J176" i="1"/>
  <c r="J177" i="1"/>
  <c r="B176" i="1"/>
  <c r="C176" i="1"/>
  <c r="D176" i="1"/>
  <c r="P7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N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J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K173" i="1" l="1"/>
  <c r="L173" i="1"/>
  <c r="M173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P179" i="1" l="1"/>
  <c r="P180" i="1"/>
  <c r="P181" i="1"/>
  <c r="P182" i="1"/>
  <c r="P183" i="1"/>
  <c r="P184" i="1"/>
  <c r="P185" i="1"/>
  <c r="J178" i="1"/>
  <c r="J179" i="1"/>
  <c r="J180" i="1"/>
  <c r="J181" i="1"/>
  <c r="J182" i="1"/>
  <c r="J183" i="1"/>
  <c r="J184" i="1"/>
  <c r="J185" i="1"/>
  <c r="J165" i="1"/>
  <c r="B165" i="1"/>
  <c r="C165" i="1"/>
  <c r="D165" i="1"/>
  <c r="B166" i="1"/>
  <c r="C166" i="1"/>
  <c r="D166" i="1"/>
  <c r="D6" i="1"/>
  <c r="D7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C6" i="1"/>
  <c r="C7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B179" i="1" l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J164" i="1"/>
  <c r="B177" i="1" l="1"/>
  <c r="C177" i="1"/>
  <c r="D177" i="1"/>
  <c r="B178" i="1"/>
  <c r="C178" i="1"/>
  <c r="D178" i="1"/>
  <c r="F162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J6" i="1" l="1"/>
  <c r="O162" i="1" l="1"/>
  <c r="M162" i="1"/>
  <c r="L162" i="1"/>
  <c r="K162" i="1"/>
  <c r="I162" i="1"/>
  <c r="H162" i="1"/>
  <c r="G162" i="1"/>
  <c r="N162" i="1" l="1"/>
  <c r="J162" i="1"/>
  <c r="N175" i="1" l="1"/>
  <c r="N164" i="1"/>
  <c r="N6" i="1"/>
  <c r="J175" i="1"/>
  <c r="O186" i="1"/>
  <c r="M186" i="1"/>
  <c r="L186" i="1"/>
  <c r="K186" i="1"/>
  <c r="I186" i="1"/>
  <c r="H186" i="1"/>
  <c r="G186" i="1"/>
  <c r="F186" i="1"/>
  <c r="O173" i="1"/>
  <c r="G173" i="1"/>
  <c r="H173" i="1"/>
  <c r="I173" i="1"/>
  <c r="F173" i="1"/>
  <c r="P164" i="1"/>
  <c r="P175" i="1"/>
  <c r="B7" i="1"/>
  <c r="B164" i="1"/>
  <c r="C164" i="1"/>
  <c r="D164" i="1"/>
  <c r="B175" i="1"/>
  <c r="C175" i="1"/>
  <c r="D175" i="1"/>
  <c r="B6" i="1"/>
  <c r="F188" i="1" l="1"/>
  <c r="I188" i="1"/>
  <c r="K188" i="1"/>
  <c r="O188" i="1"/>
  <c r="G188" i="1"/>
  <c r="L188" i="1"/>
  <c r="H188" i="1"/>
  <c r="M188" i="1"/>
  <c r="N173" i="1"/>
  <c r="P186" i="1"/>
  <c r="P173" i="1"/>
  <c r="N186" i="1"/>
  <c r="J173" i="1"/>
  <c r="J186" i="1"/>
  <c r="P6" i="1"/>
  <c r="P162" i="1" s="1"/>
  <c r="J188" i="1" l="1"/>
  <c r="P188" i="1"/>
  <c r="N188" i="1"/>
</calcChain>
</file>

<file path=xl/sharedStrings.xml><?xml version="1.0" encoding="utf-8"?>
<sst xmlns="http://schemas.openxmlformats.org/spreadsheetml/2006/main" count="375" uniqueCount="373">
  <si>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</si>
  <si>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</si>
  <si>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</si>
  <si>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</si>
  <si>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</si>
  <si>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</si>
  <si>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</si>
  <si>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</si>
  <si>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</si>
  <si>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</si>
  <si>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</si>
  <si>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</si>
  <si>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</si>
  <si>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</si>
  <si>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</si>
  <si>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</si>
  <si>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</si>
  <si>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</si>
  <si>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</si>
  <si>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</si>
  <si>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</si>
  <si>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</si>
  <si>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</si>
  <si>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</si>
  <si>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</si>
  <si>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</si>
  <si>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</si>
  <si>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</si>
  <si>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</si>
  <si>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</si>
  <si>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</si>
  <si>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</si>
  <si>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</si>
  <si>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</si>
  <si>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</si>
  <si>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</si>
  <si>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</si>
  <si>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</si>
  <si>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</si>
  <si>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</si>
  <si>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</si>
  <si>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30200</t>
  </si>
  <si>
    <t>Servicio de recogida de basuras.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</si>
  <si>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</si>
  <si>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</si>
  <si>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</si>
  <si>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</si>
  <si>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</si>
  <si>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</si>
  <si>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</si>
  <si>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</si>
  <si>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</si>
  <si>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</si>
  <si>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</si>
  <si>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</si>
  <si>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</si>
  <si>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</si>
  <si>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</si>
  <si>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</si>
  <si>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</si>
  <si>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</si>
  <si>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</si>
  <si>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</si>
  <si>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</si>
  <si>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</si>
  <si>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</si>
  <si>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</si>
  <si>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</si>
  <si>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</si>
  <si>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</si>
  <si>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</si>
  <si>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</si>
  <si>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</si>
  <si>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</si>
  <si>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</si>
  <si>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</si>
  <si>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</si>
  <si>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</si>
  <si>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</si>
  <si>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</si>
  <si>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</si>
  <si>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</si>
  <si>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</si>
  <si>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</si>
  <si>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</si>
  <si>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</si>
  <si>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</si>
  <si>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</si>
  <si>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</si>
  <si>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34904</t>
  </si>
  <si>
    <t>ESCENARIOS Y GRADAS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</si>
  <si>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</si>
  <si>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</si>
  <si>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</si>
  <si>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</si>
  <si>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</si>
  <si>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</si>
  <si>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</si>
  <si>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</si>
  <si>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</si>
  <si>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</si>
  <si>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</si>
  <si>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</si>
  <si>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</si>
  <si>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</si>
  <si>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</si>
  <si>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</si>
  <si>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</si>
  <si>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</si>
  <si>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</si>
  <si>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</si>
  <si>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</si>
  <si>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</si>
  <si>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</si>
  <si>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</si>
  <si>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</si>
  <si>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</si>
  <si>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</si>
  <si>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39900</t>
  </si>
  <si>
    <t>39903</t>
  </si>
  <si>
    <t>Recursos eventuales.</t>
  </si>
  <si>
    <t>39906</t>
  </si>
  <si>
    <t>COMPENSACIÓN GASTOS DE NÓMINA</t>
  </si>
  <si>
    <t>39907</t>
  </si>
  <si>
    <t>39908</t>
  </si>
  <si>
    <t>Ingresos del Centro Mpal. de Acústica</t>
  </si>
  <si>
    <t>42010</t>
  </si>
  <si>
    <t>Fondo Complementario de Financiación.</t>
  </si>
  <si>
    <t>42090</t>
  </si>
  <si>
    <t>Subvención para el transporte público</t>
  </si>
  <si>
    <t>45002</t>
  </si>
  <si>
    <t>Junta CyL: Ayuda a domicilio</t>
  </si>
  <si>
    <t>45003</t>
  </si>
  <si>
    <t>Junta CyL: Teleasistencia</t>
  </si>
  <si>
    <t>45004</t>
  </si>
  <si>
    <t>Junta CyL: Equipos de acción social básica</t>
  </si>
  <si>
    <t>45005</t>
  </si>
  <si>
    <t>45006</t>
  </si>
  <si>
    <t>JUNTA C-L: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</si>
  <si>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</si>
  <si>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</si>
  <si>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</si>
  <si>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</si>
  <si>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</si>
  <si>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</si>
  <si>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</si>
  <si>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</si>
  <si>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</si>
  <si>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</si>
  <si>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</si>
  <si>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</si>
  <si>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</si>
  <si>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Subvención 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</si>
  <si>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</si>
  <si>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</si>
  <si>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</si>
  <si>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</si>
  <si>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</si>
  <si>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</si>
  <si>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</si>
  <si>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45083</t>
  </si>
  <si>
    <t>45084</t>
  </si>
  <si>
    <t>45088</t>
  </si>
  <si>
    <t>46100</t>
  </si>
  <si>
    <t>Aportación de la Diputación Provincial</t>
  </si>
  <si>
    <t>49012</t>
  </si>
  <si>
    <t>52000</t>
  </si>
  <si>
    <t>Intereses de cuentas corrientes</t>
  </si>
  <si>
    <t>53400</t>
  </si>
  <si>
    <t>De soc y entidades dependientes de las entidades locales.</t>
  </si>
  <si>
    <t>54100</t>
  </si>
  <si>
    <t>54101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</si>
  <si>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</si>
  <si>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</si>
  <si>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</si>
  <si>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</si>
  <si>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</si>
  <si>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</si>
  <si>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</si>
  <si>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</si>
  <si>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79701</t>
  </si>
  <si>
    <t>Otras transferencias de la Unión Europea.REMOURBAN</t>
  </si>
  <si>
    <t>82091</t>
  </si>
  <si>
    <t>Reintegros anticipos entidades del sector público municipal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</si>
  <si>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</si>
  <si>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</si>
  <si>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</si>
  <si>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</si>
  <si>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</si>
  <si>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</si>
  <si>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</si>
  <si>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</si>
  <si>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</si>
  <si>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</si>
  <si>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ESTADO DE EJECUCIÓN HASTA</t>
  </si>
  <si>
    <t>CAP</t>
  </si>
  <si>
    <t>ART</t>
  </si>
  <si>
    <t>CONC</t>
  </si>
  <si>
    <t>45086</t>
  </si>
  <si>
    <t>Total operaciones corrientes</t>
  </si>
  <si>
    <t>Total operaciones de capital</t>
  </si>
  <si>
    <t>Total operaciones financieras</t>
  </si>
  <si>
    <t>TOTALES</t>
  </si>
  <si>
    <t>Junta CyL: Apoyo a familias</t>
  </si>
  <si>
    <t>49707</t>
  </si>
  <si>
    <t>Proyecto REMOURBAN</t>
  </si>
  <si>
    <t>49709</t>
  </si>
  <si>
    <t>91300</t>
  </si>
  <si>
    <t>Préstam recibidos a l/p de entes de fuera del sector público</t>
  </si>
  <si>
    <t>34906</t>
  </si>
  <si>
    <t>39102</t>
  </si>
  <si>
    <t>39103</t>
  </si>
  <si>
    <t>39104</t>
  </si>
  <si>
    <t>39105</t>
  </si>
  <si>
    <t>39901</t>
  </si>
  <si>
    <t>39910</t>
  </si>
  <si>
    <t>45137</t>
  </si>
  <si>
    <t>53700</t>
  </si>
  <si>
    <t>79703</t>
  </si>
  <si>
    <t>Tasa por ejecuc. excavac.y obras en dominio público mpal.</t>
  </si>
  <si>
    <t>Subvención Junta Castilla y León: Centros de Personas Mayore</t>
  </si>
  <si>
    <t>Aportación Junta CyL: Fondo participación tributos Comunidad</t>
  </si>
  <si>
    <t>49703</t>
  </si>
  <si>
    <t>Proyecto URBAN GREEN UP</t>
  </si>
  <si>
    <t>59900</t>
  </si>
  <si>
    <t>Otros ingresos patrimoniales.</t>
  </si>
  <si>
    <t>42091</t>
  </si>
  <si>
    <t>45126</t>
  </si>
  <si>
    <t>45138</t>
  </si>
  <si>
    <t>45139</t>
  </si>
  <si>
    <t>45140</t>
  </si>
  <si>
    <t>49704</t>
  </si>
  <si>
    <t>60900</t>
  </si>
  <si>
    <t>Otros terrenos.</t>
  </si>
  <si>
    <t>75062</t>
  </si>
  <si>
    <t>42093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</si>
  <si>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</si>
  <si>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</si>
  <si>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</si>
  <si>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</si>
  <si>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Otros ingresos diversos.</t>
  </si>
  <si>
    <t>Ingresos por publicidad en pantallas</t>
  </si>
  <si>
    <t>Mº Interior: Programa de ocio alternativo Vallanoche</t>
  </si>
  <si>
    <t>M.º SANIDAD, CONSUMO Y B.SOCIAL.- JTAS. ARBITRALES CONSUMO</t>
  </si>
  <si>
    <t>Junta CyL: Participación tributos comunidad (incondicionada)</t>
  </si>
  <si>
    <t>ECYL - Programa mixto Valladolid  Ciudad II Duplo 2018-2019</t>
  </si>
  <si>
    <t>ECYL - Programa mixto promoción turística local 2018-2019</t>
  </si>
  <si>
    <t>ECYL - Programa mixto pintura decorativa 2018-2020</t>
  </si>
  <si>
    <t>Proyecto TT BIGA DATA</t>
  </si>
  <si>
    <t>Dividendos y participación beneficios de empresas privadas</t>
  </si>
  <si>
    <t>39610</t>
  </si>
  <si>
    <t>Cuotas de urbanización.</t>
  </si>
  <si>
    <t>39904</t>
  </si>
  <si>
    <t>Derechos de exámen</t>
  </si>
  <si>
    <t>42092</t>
  </si>
  <si>
    <t>SUBV.M.º IGUALDAD CONTRA LA VIOLENCIA DE GÉNERO</t>
  </si>
  <si>
    <t>45141</t>
  </si>
  <si>
    <t>45142</t>
  </si>
  <si>
    <t>45143</t>
  </si>
  <si>
    <t>45144</t>
  </si>
  <si>
    <t>45145</t>
  </si>
  <si>
    <t>49014</t>
  </si>
  <si>
    <t>87000</t>
  </si>
  <si>
    <t>Para gastos generales.</t>
  </si>
  <si>
    <t>87010</t>
  </si>
  <si>
    <t>Para gastos con financiación afectada.</t>
  </si>
  <si>
    <t>34907</t>
  </si>
  <si>
    <t>34908</t>
  </si>
  <si>
    <t>34909</t>
  </si>
  <si>
    <t>42191</t>
  </si>
  <si>
    <t>INE.- ACTUALIZACIÓN CENSO ELECTORAL</t>
  </si>
  <si>
    <t>45087</t>
  </si>
  <si>
    <t>45146</t>
  </si>
  <si>
    <t>45147</t>
  </si>
  <si>
    <t>45148</t>
  </si>
  <si>
    <t>45149</t>
  </si>
  <si>
    <t>45150</t>
  </si>
  <si>
    <t>45151</t>
  </si>
  <si>
    <t>Tasa prestación servicio Centro de protección animal</t>
  </si>
  <si>
    <t>Reparación aceras con asfalto fundido</t>
  </si>
  <si>
    <t>Ayudas a domicilio</t>
  </si>
  <si>
    <t>Servicios de estancias diurnas</t>
  </si>
  <si>
    <t>Servicios de envejecimiento activo</t>
  </si>
  <si>
    <t>34910</t>
  </si>
  <si>
    <t>Servicios en el Centro Integrado</t>
  </si>
  <si>
    <t>MULTAS INFRACCIÓN ORDENANZA DE TAXIS</t>
  </si>
  <si>
    <t>COSTAS DE PROCEDIMIENTOS JUDICIALES</t>
  </si>
  <si>
    <t>Compensación gasto luz Cúpula del Milenio</t>
  </si>
  <si>
    <t>Junta CyL: Centro Integrado, estancias temporales</t>
  </si>
  <si>
    <t>JUNTA CYL.- CREACIÓN RED MERCADOS LOCALES PROD.ECOLÓGICOS</t>
  </si>
  <si>
    <t>Junta CyL: programa EASY-PACT</t>
  </si>
  <si>
    <t>ECYL.- CONTRAT.PERCEPTORES R.G.MAYORES 55 AÑOS</t>
  </si>
  <si>
    <t>45135</t>
  </si>
  <si>
    <t>SUBV.ECYL.- CURSO PLAN FOD CARPINTERÍA Y MUEBLE</t>
  </si>
  <si>
    <t>SUBV.ECYL.- PROGRAMA MIXTO F.E.ESPACIOS NATURALES</t>
  </si>
  <si>
    <t>ECYL - Programa mixto parques y jardines 2019</t>
  </si>
  <si>
    <t>Orden PRE/426/2019 FCL - Empleo (ECYL) PER-478-19</t>
  </si>
  <si>
    <t>EXCYL .Contr.temp.percp.renta garantiz.ciudad. PER-479-19</t>
  </si>
  <si>
    <t>JOVECYL.-Contrat.temp.desempl.menores de 35 años. PER-480-19</t>
  </si>
  <si>
    <t>EXCYL35.- Contrat.temp.percp.renta garant.menores de 35 años</t>
  </si>
  <si>
    <t>MAYEL desempleados mayores de 55 años</t>
  </si>
  <si>
    <t>EXCYL55, perceptores renta de ciudadanía mayores de 55 años</t>
  </si>
  <si>
    <t>ECYL.- AIO (Agentes igualdad de oportunidades)</t>
  </si>
  <si>
    <t>ECYL.- Programa mixto Valladolid CUIDA III DUPLO</t>
  </si>
  <si>
    <t>Programa mixto F.y empleo 2019-2020 Turismo Valladolid</t>
  </si>
  <si>
    <t>Programa mixto F.y empleo 2019-2020 Pintura decorativa III</t>
  </si>
  <si>
    <t>Proyecto CENCYL+</t>
  </si>
  <si>
    <t>Proyecto PE4TRANS</t>
  </si>
  <si>
    <t>49015</t>
  </si>
  <si>
    <t>Proyecto CENCYL CIUDADES VERDES</t>
  </si>
  <si>
    <t>49016</t>
  </si>
  <si>
    <t>Proyecto INDNATUR</t>
  </si>
  <si>
    <t>49017</t>
  </si>
  <si>
    <t>Proyecto CIRCULAR LABS</t>
  </si>
  <si>
    <t>Proyecto MOVBIO</t>
  </si>
  <si>
    <t>Arrendamientos de fincas urbanas.</t>
  </si>
  <si>
    <t>ARRENDAMIENTO CUPULA DEL MILENIO</t>
  </si>
  <si>
    <t>Junta CyL: Convenio ARU 29 de Octubre 2ª fase</t>
  </si>
  <si>
    <t>79709</t>
  </si>
  <si>
    <t>83102</t>
  </si>
  <si>
    <t>Reintegros de anticipo sistema de compensación Ariza</t>
  </si>
  <si>
    <t>39700</t>
  </si>
  <si>
    <t>APROVECHAMIENTOS URBANISTICOS</t>
  </si>
  <si>
    <t>45012</t>
  </si>
  <si>
    <t>JCYL.AYUDAS FAMILIAS CON BECA COMEDOR CEIP PUB.COVID19 (A.M)</t>
  </si>
  <si>
    <t>45013</t>
  </si>
  <si>
    <t>JCYL. FONDO SOCIAL EXTRAORDINARIO COVID 19 (ADENDA A.M.)</t>
  </si>
  <si>
    <t>75063</t>
  </si>
  <si>
    <t>JCYL: PLAN VIVIENDA</t>
  </si>
  <si>
    <t>45034</t>
  </si>
  <si>
    <t>JCYL.- IGUALDAD DE OPORTUNIDADES</t>
  </si>
  <si>
    <t>68000</t>
  </si>
  <si>
    <t>REINTEGRO EJERCICIOS CERRADOS</t>
  </si>
  <si>
    <t>39106</t>
  </si>
  <si>
    <t>MULTAS INFRACCIÓN PREVENCIÓN SANITARIA</t>
  </si>
  <si>
    <t>45152</t>
  </si>
  <si>
    <t>EXCYL. Contrat.temp.desmpl.percp.R.G.Ciudadanía</t>
  </si>
  <si>
    <t>45153</t>
  </si>
  <si>
    <t>ECYL. Contrat.desemp.percep.R.G.C. mayores 55</t>
  </si>
  <si>
    <t>45085</t>
  </si>
  <si>
    <t>SUBV.JCYL.- CURSO FORMACIÓN A POLICIA LOCAL</t>
  </si>
  <si>
    <t>45089</t>
  </si>
  <si>
    <t>SUBV.JCYL.- PROGRAMAS EDUCACIÓN AMBIENTAL</t>
  </si>
  <si>
    <t>45154</t>
  </si>
  <si>
    <t>ECYL. Contratación Agente Igualdad Oportunidades</t>
  </si>
  <si>
    <t>45155</t>
  </si>
  <si>
    <t>ECYL.- PROGRAMA MIXTO PARQUES Y JARDINES II</t>
  </si>
  <si>
    <t>46301</t>
  </si>
  <si>
    <t>APORTACIÓN FUNCIONES INTERVENTOR MANCOMUNIDAD</t>
  </si>
  <si>
    <t>45156</t>
  </si>
  <si>
    <t>ECYL.- PROGRAMA MIXTO VALLADOLID CUIDA IV</t>
  </si>
  <si>
    <t>45157</t>
  </si>
  <si>
    <t>ECYL.- PROGRAMA MIXTO PINTURA III</t>
  </si>
  <si>
    <t>49115</t>
  </si>
  <si>
    <t>Subvención CENCYL-Ciudades Verdes</t>
  </si>
  <si>
    <t>49116</t>
  </si>
  <si>
    <t>Subvención INDNATUR</t>
  </si>
  <si>
    <t>49117</t>
  </si>
  <si>
    <t>Subvención CIRCULAR LABS</t>
  </si>
  <si>
    <t>83103</t>
  </si>
  <si>
    <t>REINTEGRO ANTICIPO GASTOS MANTENIMIENTO MERCADO DEL VAL</t>
  </si>
  <si>
    <t>46300</t>
  </si>
  <si>
    <t>MANCOMUNIDAD MPAL.TIERRAS DE VALLADOLID</t>
  </si>
  <si>
    <t>39902</t>
  </si>
  <si>
    <t>Ingresos Centro de Formación</t>
  </si>
  <si>
    <t>45035</t>
  </si>
  <si>
    <t>JUNTA CYL. REFUERZO LIMPIEZA COLEGIOS POR COVID</t>
  </si>
  <si>
    <t>45080</t>
  </si>
  <si>
    <t>JUNTA CYL - REACTIVACIÓN COMERCIO DE PROXIMIDAD</t>
  </si>
  <si>
    <t>45158</t>
  </si>
  <si>
    <t>ECYL.- MAYEL 20 contrat. desempl. mayores 55 años</t>
  </si>
  <si>
    <t>75084</t>
  </si>
  <si>
    <t>JUNTA CYL.-  FONDO COOPERACION LOCAL,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</si>
</sst>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8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31 DIC- 2020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view="pageLayout" topLeftCell="A175" zoomScaleNormal="85" workbookViewId="0"/>
  </sheetViews>
  <sheetFormatPr baseColWidth="10" defaultColWidth="11.3984375" defaultRowHeight="13" x14ac:dyDescent="0.3"/>
  <cols>
    <col min="1" max="1" width="10.296875" style="8" customWidth="1"/>
    <col min="2" max="2" width="6.8984375" style="8" customWidth="1"/>
    <col min="3" max="3" width="5.69921875" style="8" customWidth="1"/>
    <col min="4" max="4" width="8.3984375" style="8" customWidth="1"/>
    <col min="5" max="5" width="56.296875" style="9" customWidth="1"/>
    <col min="6" max="7" width="14.8984375" style="8" customWidth="1"/>
    <col min="8" max="8" width="14.69921875" style="8" customWidth="1"/>
    <col min="9" max="9" width="14.3984375" style="8" customWidth="1"/>
    <col min="10" max="10" width="13.8984375" style="8" customWidth="1"/>
    <col min="11" max="11" width="13.59765625" style="8" customWidth="1"/>
    <col min="12" max="12" width="13.8984375" style="8" customWidth="1"/>
    <col min="13" max="13" width="13.59765625" style="8" customWidth="1"/>
    <col min="14" max="14" width="13" style="23" customWidth="1"/>
    <col min="15" max="15" width="13.59765625" style="8" customWidth="1"/>
    <col min="16" max="16" width="14.09765625" style="8" customWidth="1"/>
    <col min="17" max="16384" width="11.3984375" style="8"/>
  </cols>
  <sheetData>
    <row r="1" spans="1:16" x14ac:dyDescent="0.3">
      <c r="A1" s="4" t="s">
        <v>0</v>
      </c>
      <c r="B1" s="4"/>
      <c r="C1" s="4"/>
      <c r="D1" s="4"/>
      <c r="E1" s="5"/>
      <c r="F1" s="6"/>
      <c r="G1" s="7"/>
    </row>
    <row r="2" spans="1:16" x14ac:dyDescent="0.3">
      <c r="A2" s="4" t="s">
        <v>1</v>
      </c>
      <c r="B2" s="4"/>
      <c r="C2" s="4"/>
      <c r="D2" s="4"/>
      <c r="F2" s="10">
        <v>2020</v>
      </c>
      <c r="G2" s="11"/>
    </row>
    <row r="3" spans="1:16" x14ac:dyDescent="0.3">
      <c r="A3" s="12" t="s">
        <v>194</v>
      </c>
      <c r="B3" s="12"/>
      <c r="C3" s="12"/>
      <c r="D3" s="12"/>
      <c r="F3" s="21">
        <v>44196</v>
      </c>
      <c r="G3" s="13"/>
    </row>
    <row r="5" spans="1:16" s="16" customFormat="1" ht="36" customHeight="1" x14ac:dyDescent="0.3">
      <c r="A5" s="14" t="s">
        <v>2</v>
      </c>
      <c r="B5" s="14" t="s">
        <v>195</v>
      </c>
      <c r="C5" s="14" t="s">
        <v>196</v>
      </c>
      <c r="D5" s="14" t="s">
        <v>197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3">
      <c r="A6" s="25" t="s">
        <v>15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6" t="s">
        <v>16</v>
      </c>
      <c r="F6" s="27">
        <v>7660885</v>
      </c>
      <c r="G6" s="27">
        <v>0</v>
      </c>
      <c r="H6" s="27">
        <v>7660885</v>
      </c>
      <c r="I6" s="27">
        <v>7994524.8399999999</v>
      </c>
      <c r="J6" s="17">
        <f>IF(H6=0," ",I6/H6)</f>
        <v>1.0435510831973067</v>
      </c>
      <c r="K6" s="27">
        <v>8046822.7599999998</v>
      </c>
      <c r="L6" s="27">
        <v>52297.919999999998</v>
      </c>
      <c r="M6" s="27">
        <v>7994524.8399999999</v>
      </c>
      <c r="N6" s="17">
        <f>IF(I6=0," ",M6/I6)</f>
        <v>1</v>
      </c>
      <c r="O6" s="27">
        <v>0</v>
      </c>
      <c r="P6" s="18">
        <f>I6-H6</f>
        <v>333639.83999999985</v>
      </c>
    </row>
    <row r="7" spans="1:16" x14ac:dyDescent="0.3">
      <c r="A7" s="25" t="s">
        <v>17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6" t="s">
        <v>18</v>
      </c>
      <c r="F7" s="27">
        <v>370000</v>
      </c>
      <c r="G7" s="27">
        <v>0</v>
      </c>
      <c r="H7" s="27">
        <v>370000</v>
      </c>
      <c r="I7" s="27">
        <v>327277.78000000003</v>
      </c>
      <c r="J7" s="17">
        <f t="shared" ref="J7:J77" si="3">IF(H7=0," ",I7/H7)</f>
        <v>0.88453454054054059</v>
      </c>
      <c r="K7" s="27">
        <v>294874.63</v>
      </c>
      <c r="L7" s="27">
        <v>2640.23</v>
      </c>
      <c r="M7" s="27">
        <v>292234.40000000002</v>
      </c>
      <c r="N7" s="17">
        <f t="shared" ref="N7:N77" si="4">IF(I7=0," ",M7/I7)</f>
        <v>0.89292465867985293</v>
      </c>
      <c r="O7" s="27">
        <v>35043.379999999997</v>
      </c>
      <c r="P7" s="18">
        <f t="shared" ref="P7:P77" si="5">I7-H7</f>
        <v>-42722.219999999972</v>
      </c>
    </row>
    <row r="8" spans="1:16" x14ac:dyDescent="0.3">
      <c r="A8" s="25" t="s">
        <v>19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6" t="s">
        <v>20</v>
      </c>
      <c r="F8" s="27">
        <v>74000000</v>
      </c>
      <c r="G8" s="27">
        <v>0</v>
      </c>
      <c r="H8" s="27">
        <v>74000000</v>
      </c>
      <c r="I8" s="27">
        <v>72264259.680000007</v>
      </c>
      <c r="J8" s="17">
        <f t="shared" si="3"/>
        <v>0.97654404972972986</v>
      </c>
      <c r="K8" s="27">
        <v>70377975.909999996</v>
      </c>
      <c r="L8" s="27">
        <v>424966.23</v>
      </c>
      <c r="M8" s="27">
        <v>69953009.680000007</v>
      </c>
      <c r="N8" s="17">
        <f t="shared" si="4"/>
        <v>0.96801669303422389</v>
      </c>
      <c r="O8" s="27">
        <v>2311250</v>
      </c>
      <c r="P8" s="18">
        <f t="shared" si="5"/>
        <v>-1735740.3199999928</v>
      </c>
    </row>
    <row r="9" spans="1:16" x14ac:dyDescent="0.3">
      <c r="A9" s="25" t="s">
        <v>21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6" t="s">
        <v>22</v>
      </c>
      <c r="F9" s="27">
        <v>17000000</v>
      </c>
      <c r="G9" s="27">
        <v>0</v>
      </c>
      <c r="H9" s="27">
        <v>17000000</v>
      </c>
      <c r="I9" s="27">
        <v>15690295.91</v>
      </c>
      <c r="J9" s="17">
        <f t="shared" si="3"/>
        <v>0.9229585829411765</v>
      </c>
      <c r="K9" s="27">
        <v>14278387.119999999</v>
      </c>
      <c r="L9" s="27">
        <v>33623.18</v>
      </c>
      <c r="M9" s="27">
        <v>14244763.939999999</v>
      </c>
      <c r="N9" s="17">
        <f t="shared" si="4"/>
        <v>0.90787095550704622</v>
      </c>
      <c r="O9" s="27">
        <v>1445531.97</v>
      </c>
      <c r="P9" s="18">
        <f t="shared" si="5"/>
        <v>-1309704.0899999999</v>
      </c>
    </row>
    <row r="10" spans="1:16" x14ac:dyDescent="0.3">
      <c r="A10" s="25" t="s">
        <v>23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6" t="s">
        <v>24</v>
      </c>
      <c r="F10" s="27">
        <v>8000000</v>
      </c>
      <c r="G10" s="27">
        <v>0</v>
      </c>
      <c r="H10" s="27">
        <v>8000000</v>
      </c>
      <c r="I10" s="27">
        <v>5626976.79</v>
      </c>
      <c r="J10" s="17">
        <f t="shared" si="3"/>
        <v>0.70337209874999995</v>
      </c>
      <c r="K10" s="27">
        <v>6465709.4500000002</v>
      </c>
      <c r="L10" s="27">
        <v>941272.88</v>
      </c>
      <c r="M10" s="27">
        <v>5524436.5700000003</v>
      </c>
      <c r="N10" s="17">
        <f t="shared" si="4"/>
        <v>0.98177703164117724</v>
      </c>
      <c r="O10" s="27">
        <v>102540.22</v>
      </c>
      <c r="P10" s="18">
        <f t="shared" si="5"/>
        <v>-2373023.21</v>
      </c>
    </row>
    <row r="11" spans="1:16" x14ac:dyDescent="0.3">
      <c r="A11" s="25" t="s">
        <v>25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6" t="s">
        <v>26</v>
      </c>
      <c r="F11" s="27">
        <v>12000000</v>
      </c>
      <c r="G11" s="27">
        <v>0</v>
      </c>
      <c r="H11" s="27">
        <v>12000000</v>
      </c>
      <c r="I11" s="27">
        <v>10664604.6</v>
      </c>
      <c r="J11" s="17">
        <f t="shared" si="3"/>
        <v>0.88871705000000001</v>
      </c>
      <c r="K11" s="27">
        <v>10212612.93</v>
      </c>
      <c r="L11" s="27">
        <v>210147.75</v>
      </c>
      <c r="M11" s="27">
        <v>10002465.18</v>
      </c>
      <c r="N11" s="17">
        <f t="shared" si="4"/>
        <v>0.93791242668293584</v>
      </c>
      <c r="O11" s="27">
        <v>662139.42000000004</v>
      </c>
      <c r="P11" s="18">
        <f t="shared" si="5"/>
        <v>-1335395.4000000004</v>
      </c>
    </row>
    <row r="12" spans="1:16" x14ac:dyDescent="0.3">
      <c r="A12" s="25" t="s">
        <v>27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6" t="s">
        <v>28</v>
      </c>
      <c r="F12" s="27">
        <v>6204400</v>
      </c>
      <c r="G12" s="27">
        <v>0</v>
      </c>
      <c r="H12" s="27">
        <v>6204400</v>
      </c>
      <c r="I12" s="27">
        <v>6005186.75</v>
      </c>
      <c r="J12" s="17">
        <f t="shared" si="3"/>
        <v>0.96789161723937855</v>
      </c>
      <c r="K12" s="27">
        <v>6204402</v>
      </c>
      <c r="L12" s="27">
        <v>199215.25</v>
      </c>
      <c r="M12" s="27">
        <v>6005186.75</v>
      </c>
      <c r="N12" s="17">
        <f t="shared" si="4"/>
        <v>1</v>
      </c>
      <c r="O12" s="27">
        <v>0</v>
      </c>
      <c r="P12" s="18">
        <f t="shared" si="5"/>
        <v>-199213.25</v>
      </c>
    </row>
    <row r="13" spans="1:16" x14ac:dyDescent="0.3">
      <c r="A13" s="25" t="s">
        <v>29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6" t="s">
        <v>30</v>
      </c>
      <c r="F13" s="27">
        <v>81180</v>
      </c>
      <c r="G13" s="27">
        <v>0</v>
      </c>
      <c r="H13" s="27">
        <v>81180</v>
      </c>
      <c r="I13" s="27">
        <v>69942.240000000005</v>
      </c>
      <c r="J13" s="17">
        <f t="shared" si="3"/>
        <v>0.86156984478935705</v>
      </c>
      <c r="K13" s="27">
        <v>81180.240000000005</v>
      </c>
      <c r="L13" s="27">
        <v>11238</v>
      </c>
      <c r="M13" s="27">
        <v>69942.240000000005</v>
      </c>
      <c r="N13" s="17">
        <f t="shared" si="4"/>
        <v>1</v>
      </c>
      <c r="O13" s="27">
        <v>0</v>
      </c>
      <c r="P13" s="18">
        <f t="shared" si="5"/>
        <v>-11237.759999999995</v>
      </c>
    </row>
    <row r="14" spans="1:16" x14ac:dyDescent="0.3">
      <c r="A14" s="25" t="s">
        <v>31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6" t="s">
        <v>32</v>
      </c>
      <c r="F14" s="27">
        <v>30475</v>
      </c>
      <c r="G14" s="27">
        <v>0</v>
      </c>
      <c r="H14" s="27">
        <v>30475</v>
      </c>
      <c r="I14" s="27">
        <v>28247.59</v>
      </c>
      <c r="J14" s="17">
        <f t="shared" si="3"/>
        <v>0.92691025430680885</v>
      </c>
      <c r="K14" s="27">
        <v>30472.44</v>
      </c>
      <c r="L14" s="27">
        <v>2224.85</v>
      </c>
      <c r="M14" s="27">
        <v>28247.59</v>
      </c>
      <c r="N14" s="17">
        <f t="shared" si="4"/>
        <v>1</v>
      </c>
      <c r="O14" s="27">
        <v>0</v>
      </c>
      <c r="P14" s="18">
        <f t="shared" si="5"/>
        <v>-2227.41</v>
      </c>
    </row>
    <row r="15" spans="1:16" x14ac:dyDescent="0.3">
      <c r="A15" s="25" t="s">
        <v>33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6" t="s">
        <v>34</v>
      </c>
      <c r="F15" s="27">
        <v>565475</v>
      </c>
      <c r="G15" s="27">
        <v>0</v>
      </c>
      <c r="H15" s="27">
        <v>565475</v>
      </c>
      <c r="I15" s="27">
        <v>479449.58</v>
      </c>
      <c r="J15" s="17">
        <f t="shared" si="3"/>
        <v>0.84787051593792828</v>
      </c>
      <c r="K15" s="27">
        <v>565473.36</v>
      </c>
      <c r="L15" s="27">
        <v>86023.78</v>
      </c>
      <c r="M15" s="27">
        <v>479449.58</v>
      </c>
      <c r="N15" s="17">
        <f t="shared" si="4"/>
        <v>1</v>
      </c>
      <c r="O15" s="27">
        <v>0</v>
      </c>
      <c r="P15" s="18">
        <f t="shared" si="5"/>
        <v>-86025.419999999984</v>
      </c>
    </row>
    <row r="16" spans="1:16" x14ac:dyDescent="0.3">
      <c r="A16" s="25" t="s">
        <v>35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6" t="s">
        <v>36</v>
      </c>
      <c r="F16" s="27">
        <v>1396170</v>
      </c>
      <c r="G16" s="27">
        <v>0</v>
      </c>
      <c r="H16" s="27">
        <v>1396170</v>
      </c>
      <c r="I16" s="27">
        <v>1434163.35</v>
      </c>
      <c r="J16" s="17">
        <f t="shared" si="3"/>
        <v>1.027212552912611</v>
      </c>
      <c r="K16" s="27">
        <v>1437368.79</v>
      </c>
      <c r="L16" s="27">
        <v>3205.44</v>
      </c>
      <c r="M16" s="27">
        <v>1434163.35</v>
      </c>
      <c r="N16" s="17">
        <f t="shared" si="4"/>
        <v>1</v>
      </c>
      <c r="O16" s="27">
        <v>0</v>
      </c>
      <c r="P16" s="18">
        <f t="shared" si="5"/>
        <v>37993.350000000093</v>
      </c>
    </row>
    <row r="17" spans="1:16" x14ac:dyDescent="0.3">
      <c r="A17" s="25" t="s">
        <v>37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6" t="s">
        <v>38</v>
      </c>
      <c r="F17" s="27">
        <v>2355</v>
      </c>
      <c r="G17" s="27">
        <v>0</v>
      </c>
      <c r="H17" s="27">
        <v>2355</v>
      </c>
      <c r="I17" s="27">
        <v>1530.26</v>
      </c>
      <c r="J17" s="17">
        <f t="shared" si="3"/>
        <v>0.64979193205944796</v>
      </c>
      <c r="K17" s="27">
        <v>2352</v>
      </c>
      <c r="L17" s="27">
        <v>821.74</v>
      </c>
      <c r="M17" s="27">
        <v>1530.26</v>
      </c>
      <c r="N17" s="17">
        <f t="shared" si="4"/>
        <v>1</v>
      </c>
      <c r="O17" s="27">
        <v>0</v>
      </c>
      <c r="P17" s="18">
        <f t="shared" si="5"/>
        <v>-824.74</v>
      </c>
    </row>
    <row r="18" spans="1:16" x14ac:dyDescent="0.3">
      <c r="A18" s="25" t="s">
        <v>39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6" t="s">
        <v>40</v>
      </c>
      <c r="F18" s="27">
        <v>5500000</v>
      </c>
      <c r="G18" s="27">
        <v>0</v>
      </c>
      <c r="H18" s="27">
        <v>5500000</v>
      </c>
      <c r="I18" s="27">
        <v>4254672.4400000004</v>
      </c>
      <c r="J18" s="17">
        <f t="shared" si="3"/>
        <v>0.77357680727272737</v>
      </c>
      <c r="K18" s="27">
        <v>5234178.07</v>
      </c>
      <c r="L18" s="27">
        <v>1199620.04</v>
      </c>
      <c r="M18" s="27">
        <v>4034558.03</v>
      </c>
      <c r="N18" s="17">
        <f t="shared" si="4"/>
        <v>0.94826525117877214</v>
      </c>
      <c r="O18" s="27">
        <v>220114.41</v>
      </c>
      <c r="P18" s="18">
        <f t="shared" si="5"/>
        <v>-1245327.5599999996</v>
      </c>
    </row>
    <row r="19" spans="1:16" x14ac:dyDescent="0.3">
      <c r="A19" s="25" t="s">
        <v>41</v>
      </c>
      <c r="B19" s="13" t="str">
        <f t="shared" si="9"/>
        <v>3</v>
      </c>
      <c r="C19" s="13" t="str">
        <f t="shared" si="10"/>
        <v>30</v>
      </c>
      <c r="D19" s="13" t="str">
        <f t="shared" si="11"/>
        <v>302</v>
      </c>
      <c r="E19" s="26" t="s">
        <v>42</v>
      </c>
      <c r="F19" s="27">
        <v>0</v>
      </c>
      <c r="G19" s="27">
        <v>0</v>
      </c>
      <c r="H19" s="27">
        <v>0</v>
      </c>
      <c r="I19" s="27">
        <v>-494.01</v>
      </c>
      <c r="J19" s="17" t="str">
        <f t="shared" si="3"/>
        <v xml:space="preserve"> </v>
      </c>
      <c r="K19" s="27">
        <v>67.2</v>
      </c>
      <c r="L19" s="27">
        <v>561.21</v>
      </c>
      <c r="M19" s="27">
        <v>-494.01</v>
      </c>
      <c r="N19" s="17">
        <f t="shared" si="4"/>
        <v>1</v>
      </c>
      <c r="O19" s="27">
        <v>0</v>
      </c>
      <c r="P19" s="18">
        <f t="shared" si="5"/>
        <v>-494.01</v>
      </c>
    </row>
    <row r="20" spans="1:16" x14ac:dyDescent="0.3">
      <c r="A20" s="25" t="s">
        <v>43</v>
      </c>
      <c r="B20" s="13" t="str">
        <f t="shared" si="9"/>
        <v>3</v>
      </c>
      <c r="C20" s="13" t="str">
        <f t="shared" si="10"/>
        <v>31</v>
      </c>
      <c r="D20" s="13" t="str">
        <f t="shared" si="11"/>
        <v>319</v>
      </c>
      <c r="E20" s="26" t="s">
        <v>44</v>
      </c>
      <c r="F20" s="27">
        <v>45000</v>
      </c>
      <c r="G20" s="27">
        <v>0</v>
      </c>
      <c r="H20" s="27">
        <v>45000</v>
      </c>
      <c r="I20" s="27">
        <v>45587.18</v>
      </c>
      <c r="J20" s="17">
        <f t="shared" si="3"/>
        <v>1.0130484444444445</v>
      </c>
      <c r="K20" s="27">
        <v>28471.34</v>
      </c>
      <c r="L20" s="27">
        <v>34.43</v>
      </c>
      <c r="M20" s="27">
        <v>28436.91</v>
      </c>
      <c r="N20" s="17">
        <f t="shared" si="4"/>
        <v>0.62379182041968817</v>
      </c>
      <c r="O20" s="27">
        <v>17150.27</v>
      </c>
      <c r="P20" s="18">
        <f t="shared" si="5"/>
        <v>587.18000000000029</v>
      </c>
    </row>
    <row r="21" spans="1:16" x14ac:dyDescent="0.3">
      <c r="A21" s="25" t="s">
        <v>45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321</v>
      </c>
      <c r="E21" s="26" t="s">
        <v>46</v>
      </c>
      <c r="F21" s="27">
        <v>3600000</v>
      </c>
      <c r="G21" s="27">
        <v>0</v>
      </c>
      <c r="H21" s="27">
        <v>3600000</v>
      </c>
      <c r="I21" s="27">
        <v>3304843.84</v>
      </c>
      <c r="J21" s="17">
        <f t="shared" si="3"/>
        <v>0.91801217777777777</v>
      </c>
      <c r="K21" s="27">
        <v>3312840.37</v>
      </c>
      <c r="L21" s="27">
        <v>72127.42</v>
      </c>
      <c r="M21" s="27">
        <v>3240712.95</v>
      </c>
      <c r="N21" s="17">
        <f t="shared" si="4"/>
        <v>0.98059488039229115</v>
      </c>
      <c r="O21" s="27">
        <v>64130.89</v>
      </c>
      <c r="P21" s="18">
        <f t="shared" si="5"/>
        <v>-295156.16000000015</v>
      </c>
    </row>
    <row r="22" spans="1:16" x14ac:dyDescent="0.3">
      <c r="A22" s="25" t="s">
        <v>47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323</v>
      </c>
      <c r="E22" s="26" t="s">
        <v>48</v>
      </c>
      <c r="F22" s="27">
        <v>220000</v>
      </c>
      <c r="G22" s="27">
        <v>0</v>
      </c>
      <c r="H22" s="27">
        <v>220000</v>
      </c>
      <c r="I22" s="27">
        <v>185709.56</v>
      </c>
      <c r="J22" s="17">
        <f t="shared" si="3"/>
        <v>0.84413436363636363</v>
      </c>
      <c r="K22" s="27">
        <v>194281.07</v>
      </c>
      <c r="L22" s="27">
        <v>9091.48</v>
      </c>
      <c r="M22" s="27">
        <v>185189.59</v>
      </c>
      <c r="N22" s="17">
        <f t="shared" si="4"/>
        <v>0.99720009029152834</v>
      </c>
      <c r="O22" s="27">
        <v>519.97</v>
      </c>
      <c r="P22" s="18">
        <f t="shared" si="5"/>
        <v>-34290.44</v>
      </c>
    </row>
    <row r="23" spans="1:16" x14ac:dyDescent="0.3">
      <c r="A23" s="25" t="s">
        <v>49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325</v>
      </c>
      <c r="E23" s="26" t="s">
        <v>50</v>
      </c>
      <c r="F23" s="27">
        <v>200000</v>
      </c>
      <c r="G23" s="27">
        <v>0</v>
      </c>
      <c r="H23" s="27">
        <v>200000</v>
      </c>
      <c r="I23" s="27">
        <v>155811.04</v>
      </c>
      <c r="J23" s="17">
        <f t="shared" si="3"/>
        <v>0.77905520000000006</v>
      </c>
      <c r="K23" s="27">
        <v>150239.71</v>
      </c>
      <c r="L23" s="27">
        <v>7259.81</v>
      </c>
      <c r="M23" s="27">
        <v>142979.9</v>
      </c>
      <c r="N23" s="17">
        <f t="shared" si="4"/>
        <v>0.91764935270312031</v>
      </c>
      <c r="O23" s="27">
        <v>12831.14</v>
      </c>
      <c r="P23" s="18">
        <f t="shared" si="5"/>
        <v>-44188.959999999992</v>
      </c>
    </row>
    <row r="24" spans="1:16" x14ac:dyDescent="0.3">
      <c r="A24" s="25" t="s">
        <v>51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326</v>
      </c>
      <c r="E24" s="26" t="s">
        <v>52</v>
      </c>
      <c r="F24" s="27">
        <v>280000</v>
      </c>
      <c r="G24" s="27">
        <v>0</v>
      </c>
      <c r="H24" s="27">
        <v>280000</v>
      </c>
      <c r="I24" s="27">
        <v>266152.3</v>
      </c>
      <c r="J24" s="17">
        <f t="shared" si="3"/>
        <v>0.95054392857142855</v>
      </c>
      <c r="K24" s="27">
        <v>265867.43</v>
      </c>
      <c r="L24" s="27">
        <v>854.27</v>
      </c>
      <c r="M24" s="27">
        <v>265013.15999999997</v>
      </c>
      <c r="N24" s="17">
        <f t="shared" si="4"/>
        <v>0.99571996935589124</v>
      </c>
      <c r="O24" s="27">
        <v>1139.1400000000001</v>
      </c>
      <c r="P24" s="18">
        <f t="shared" si="5"/>
        <v>-13847.700000000012</v>
      </c>
    </row>
    <row r="25" spans="1:16" x14ac:dyDescent="0.3">
      <c r="A25" s="25" t="s">
        <v>53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6" t="s">
        <v>54</v>
      </c>
      <c r="F25" s="27">
        <v>15000</v>
      </c>
      <c r="G25" s="27">
        <v>0</v>
      </c>
      <c r="H25" s="27">
        <v>15000</v>
      </c>
      <c r="I25" s="27">
        <v>13187.56</v>
      </c>
      <c r="J25" s="17">
        <f t="shared" si="3"/>
        <v>0.87917066666666666</v>
      </c>
      <c r="K25" s="27">
        <v>13166.08</v>
      </c>
      <c r="L25" s="27">
        <v>0</v>
      </c>
      <c r="M25" s="27">
        <v>13166.08</v>
      </c>
      <c r="N25" s="17">
        <f t="shared" si="4"/>
        <v>0.99837119224481252</v>
      </c>
      <c r="O25" s="27">
        <v>21.48</v>
      </c>
      <c r="P25" s="18">
        <f t="shared" si="5"/>
        <v>-1812.4400000000005</v>
      </c>
    </row>
    <row r="26" spans="1:16" x14ac:dyDescent="0.3">
      <c r="A26" s="25" t="s">
        <v>55</v>
      </c>
      <c r="B26" s="13" t="str">
        <f t="shared" ref="B26:B89" si="12">LEFT(A26,1)</f>
        <v>3</v>
      </c>
      <c r="C26" s="13" t="str">
        <f t="shared" ref="C26:C89" si="13">LEFT(A26,2)</f>
        <v>32</v>
      </c>
      <c r="D26" s="13" t="str">
        <f t="shared" ref="D26:D89" si="14">LEFT(A26,3)</f>
        <v>329</v>
      </c>
      <c r="E26" s="26" t="s">
        <v>56</v>
      </c>
      <c r="F26" s="27">
        <v>300000</v>
      </c>
      <c r="G26" s="27">
        <v>0</v>
      </c>
      <c r="H26" s="27">
        <v>300000</v>
      </c>
      <c r="I26" s="27">
        <v>145761.31</v>
      </c>
      <c r="J26" s="17">
        <f t="shared" si="3"/>
        <v>0.48587103333333331</v>
      </c>
      <c r="K26" s="27">
        <v>141141.01</v>
      </c>
      <c r="L26" s="27">
        <v>0</v>
      </c>
      <c r="M26" s="27">
        <v>141141.01</v>
      </c>
      <c r="N26" s="17">
        <f t="shared" si="4"/>
        <v>0.96830228817235531</v>
      </c>
      <c r="O26" s="27">
        <v>4620.3</v>
      </c>
      <c r="P26" s="18">
        <f t="shared" si="5"/>
        <v>-154238.69</v>
      </c>
    </row>
    <row r="27" spans="1:16" x14ac:dyDescent="0.3">
      <c r="A27" s="25" t="s">
        <v>57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6" t="s">
        <v>58</v>
      </c>
      <c r="F27" s="27">
        <v>20000</v>
      </c>
      <c r="G27" s="27">
        <v>0</v>
      </c>
      <c r="H27" s="27">
        <v>20000</v>
      </c>
      <c r="I27" s="27">
        <v>14919.03</v>
      </c>
      <c r="J27" s="17">
        <f t="shared" si="3"/>
        <v>0.74595149999999999</v>
      </c>
      <c r="K27" s="27">
        <v>10145.94</v>
      </c>
      <c r="L27" s="27">
        <v>0</v>
      </c>
      <c r="M27" s="27">
        <v>10145.94</v>
      </c>
      <c r="N27" s="17">
        <f t="shared" si="4"/>
        <v>0.68006700167504186</v>
      </c>
      <c r="O27" s="27">
        <v>4773.09</v>
      </c>
      <c r="P27" s="18">
        <f t="shared" si="5"/>
        <v>-5080.9699999999993</v>
      </c>
    </row>
    <row r="28" spans="1:16" x14ac:dyDescent="0.3">
      <c r="A28" s="25" t="s">
        <v>59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6" t="s">
        <v>60</v>
      </c>
      <c r="F28" s="27">
        <v>10000</v>
      </c>
      <c r="G28" s="27">
        <v>0</v>
      </c>
      <c r="H28" s="27">
        <v>10000</v>
      </c>
      <c r="I28" s="27">
        <v>8894.49</v>
      </c>
      <c r="J28" s="17">
        <f t="shared" si="3"/>
        <v>0.88944899999999993</v>
      </c>
      <c r="K28" s="27">
        <v>3419.61</v>
      </c>
      <c r="L28" s="27">
        <v>0.04</v>
      </c>
      <c r="M28" s="27">
        <v>3419.57</v>
      </c>
      <c r="N28" s="17">
        <f t="shared" si="4"/>
        <v>0.38445936754102822</v>
      </c>
      <c r="O28" s="27">
        <v>5474.92</v>
      </c>
      <c r="P28" s="18">
        <f t="shared" si="5"/>
        <v>-1105.5100000000002</v>
      </c>
    </row>
    <row r="29" spans="1:16" x14ac:dyDescent="0.3">
      <c r="A29" s="25" t="s">
        <v>61</v>
      </c>
      <c r="B29" s="13" t="str">
        <f t="shared" si="12"/>
        <v>3</v>
      </c>
      <c r="C29" s="13" t="str">
        <f t="shared" si="13"/>
        <v>32</v>
      </c>
      <c r="D29" s="13" t="str">
        <f t="shared" si="14"/>
        <v>329</v>
      </c>
      <c r="E29" s="26" t="s">
        <v>278</v>
      </c>
      <c r="F29" s="27">
        <v>10000</v>
      </c>
      <c r="G29" s="27">
        <v>0</v>
      </c>
      <c r="H29" s="27">
        <v>10000</v>
      </c>
      <c r="I29" s="27">
        <v>7149.6</v>
      </c>
      <c r="J29" s="17">
        <f t="shared" si="3"/>
        <v>0.71496000000000004</v>
      </c>
      <c r="K29" s="27">
        <v>7149.6</v>
      </c>
      <c r="L29" s="27">
        <v>0</v>
      </c>
      <c r="M29" s="27">
        <v>7149.6</v>
      </c>
      <c r="N29" s="17">
        <f t="shared" si="4"/>
        <v>1</v>
      </c>
      <c r="O29" s="27">
        <v>0</v>
      </c>
      <c r="P29" s="18">
        <f t="shared" si="5"/>
        <v>-2850.3999999999996</v>
      </c>
    </row>
    <row r="30" spans="1:16" x14ac:dyDescent="0.3">
      <c r="A30" s="25" t="s">
        <v>62</v>
      </c>
      <c r="B30" s="13" t="str">
        <f t="shared" si="12"/>
        <v>3</v>
      </c>
      <c r="C30" s="13" t="str">
        <f t="shared" si="13"/>
        <v>33</v>
      </c>
      <c r="D30" s="13" t="str">
        <f t="shared" si="14"/>
        <v>330</v>
      </c>
      <c r="E30" s="26" t="s">
        <v>63</v>
      </c>
      <c r="F30" s="27">
        <v>5600000</v>
      </c>
      <c r="G30" s="27">
        <v>0</v>
      </c>
      <c r="H30" s="27">
        <v>5600000</v>
      </c>
      <c r="I30" s="27">
        <v>4002574.59</v>
      </c>
      <c r="J30" s="17">
        <f t="shared" si="3"/>
        <v>0.71474546249999993</v>
      </c>
      <c r="K30" s="27">
        <v>3822883.65</v>
      </c>
      <c r="L30" s="27">
        <v>735.76</v>
      </c>
      <c r="M30" s="27">
        <v>3822147.89</v>
      </c>
      <c r="N30" s="17">
        <f t="shared" si="4"/>
        <v>0.95492233912372892</v>
      </c>
      <c r="O30" s="27">
        <v>180426.7</v>
      </c>
      <c r="P30" s="18">
        <f t="shared" si="5"/>
        <v>-1597425.4100000001</v>
      </c>
    </row>
    <row r="31" spans="1:16" x14ac:dyDescent="0.3">
      <c r="A31" s="25" t="s">
        <v>64</v>
      </c>
      <c r="B31" s="13" t="str">
        <f t="shared" si="12"/>
        <v>3</v>
      </c>
      <c r="C31" s="13" t="str">
        <f t="shared" si="13"/>
        <v>33</v>
      </c>
      <c r="D31" s="13" t="str">
        <f t="shared" si="14"/>
        <v>331</v>
      </c>
      <c r="E31" s="26" t="s">
        <v>65</v>
      </c>
      <c r="F31" s="27">
        <v>1650000</v>
      </c>
      <c r="G31" s="27">
        <v>0</v>
      </c>
      <c r="H31" s="27">
        <v>1650000</v>
      </c>
      <c r="I31" s="27">
        <v>1650157.63</v>
      </c>
      <c r="J31" s="17">
        <f t="shared" si="3"/>
        <v>1.0000955333333332</v>
      </c>
      <c r="K31" s="27">
        <v>1552986.05</v>
      </c>
      <c r="L31" s="27">
        <v>3587.33</v>
      </c>
      <c r="M31" s="27">
        <v>1549398.72</v>
      </c>
      <c r="N31" s="17">
        <f t="shared" si="4"/>
        <v>0.93893982722123348</v>
      </c>
      <c r="O31" s="27">
        <v>100758.91</v>
      </c>
      <c r="P31" s="18">
        <f t="shared" si="5"/>
        <v>157.62999999988824</v>
      </c>
    </row>
    <row r="32" spans="1:16" x14ac:dyDescent="0.3">
      <c r="A32" s="25" t="s">
        <v>66</v>
      </c>
      <c r="B32" s="13" t="str">
        <f t="shared" si="12"/>
        <v>3</v>
      </c>
      <c r="C32" s="13" t="str">
        <f t="shared" si="13"/>
        <v>33</v>
      </c>
      <c r="D32" s="13" t="str">
        <f t="shared" si="14"/>
        <v>334</v>
      </c>
      <c r="E32" s="26" t="s">
        <v>219</v>
      </c>
      <c r="F32" s="27">
        <v>40000</v>
      </c>
      <c r="G32" s="27">
        <v>0</v>
      </c>
      <c r="H32" s="27">
        <v>40000</v>
      </c>
      <c r="I32" s="27">
        <v>37863.699999999997</v>
      </c>
      <c r="J32" s="17">
        <f t="shared" si="3"/>
        <v>0.94659249999999995</v>
      </c>
      <c r="K32" s="27">
        <v>37722.61</v>
      </c>
      <c r="L32" s="27">
        <v>397.86</v>
      </c>
      <c r="M32" s="27">
        <v>37324.75</v>
      </c>
      <c r="N32" s="17">
        <f t="shared" si="4"/>
        <v>0.98576605033316878</v>
      </c>
      <c r="O32" s="27">
        <v>538.95000000000005</v>
      </c>
      <c r="P32" s="18">
        <f t="shared" si="5"/>
        <v>-2136.3000000000029</v>
      </c>
    </row>
    <row r="33" spans="1:16" x14ac:dyDescent="0.3">
      <c r="A33" s="25" t="s">
        <v>67</v>
      </c>
      <c r="B33" s="13" t="str">
        <f t="shared" si="12"/>
        <v>3</v>
      </c>
      <c r="C33" s="13" t="str">
        <f t="shared" si="13"/>
        <v>33</v>
      </c>
      <c r="D33" s="13" t="str">
        <f t="shared" si="14"/>
        <v>335</v>
      </c>
      <c r="E33" s="26" t="s">
        <v>68</v>
      </c>
      <c r="F33" s="27">
        <v>950000</v>
      </c>
      <c r="G33" s="27">
        <v>0</v>
      </c>
      <c r="H33" s="27">
        <v>950000</v>
      </c>
      <c r="I33" s="27">
        <v>39846.71</v>
      </c>
      <c r="J33" s="17">
        <f t="shared" si="3"/>
        <v>4.1943905263157895E-2</v>
      </c>
      <c r="K33" s="27">
        <v>236751.94</v>
      </c>
      <c r="L33" s="27">
        <v>205073.78</v>
      </c>
      <c r="M33" s="27">
        <v>31678.16</v>
      </c>
      <c r="N33" s="17">
        <f t="shared" si="4"/>
        <v>0.79500064120726655</v>
      </c>
      <c r="O33" s="27">
        <v>8168.55</v>
      </c>
      <c r="P33" s="18">
        <f t="shared" si="5"/>
        <v>-910153.29</v>
      </c>
    </row>
    <row r="34" spans="1:16" x14ac:dyDescent="0.3">
      <c r="A34" s="25" t="s">
        <v>69</v>
      </c>
      <c r="B34" s="13" t="str">
        <f t="shared" si="12"/>
        <v>3</v>
      </c>
      <c r="C34" s="13" t="str">
        <f t="shared" si="13"/>
        <v>33</v>
      </c>
      <c r="D34" s="13" t="str">
        <f t="shared" si="14"/>
        <v>335</v>
      </c>
      <c r="E34" s="26" t="s">
        <v>70</v>
      </c>
      <c r="F34" s="27">
        <v>60000</v>
      </c>
      <c r="G34" s="27">
        <v>0</v>
      </c>
      <c r="H34" s="27">
        <v>60000</v>
      </c>
      <c r="I34" s="27">
        <v>50945.73</v>
      </c>
      <c r="J34" s="17">
        <f t="shared" si="3"/>
        <v>0.8490955</v>
      </c>
      <c r="K34" s="27">
        <v>43778.46</v>
      </c>
      <c r="L34" s="27">
        <v>0</v>
      </c>
      <c r="M34" s="27">
        <v>43778.46</v>
      </c>
      <c r="N34" s="17">
        <f t="shared" si="4"/>
        <v>0.85931558935361207</v>
      </c>
      <c r="O34" s="27">
        <v>7167.27</v>
      </c>
      <c r="P34" s="18">
        <f t="shared" si="5"/>
        <v>-9054.2699999999968</v>
      </c>
    </row>
    <row r="35" spans="1:16" x14ac:dyDescent="0.3">
      <c r="A35" s="25" t="s">
        <v>71</v>
      </c>
      <c r="B35" s="13" t="str">
        <f t="shared" si="12"/>
        <v>3</v>
      </c>
      <c r="C35" s="13" t="str">
        <f t="shared" si="13"/>
        <v>33</v>
      </c>
      <c r="D35" s="13" t="str">
        <f t="shared" si="14"/>
        <v>335</v>
      </c>
      <c r="E35" s="26" t="s">
        <v>72</v>
      </c>
      <c r="F35" s="27">
        <v>550000</v>
      </c>
      <c r="G35" s="27">
        <v>0</v>
      </c>
      <c r="H35" s="27">
        <v>550000</v>
      </c>
      <c r="I35" s="27">
        <v>58310.559999999998</v>
      </c>
      <c r="J35" s="17">
        <f t="shared" si="3"/>
        <v>0.10601919999999999</v>
      </c>
      <c r="K35" s="27">
        <v>47305.95</v>
      </c>
      <c r="L35" s="27">
        <v>7576.34</v>
      </c>
      <c r="M35" s="27">
        <v>39729.61</v>
      </c>
      <c r="N35" s="17">
        <f t="shared" si="4"/>
        <v>0.68134502566944999</v>
      </c>
      <c r="O35" s="27">
        <v>18580.95</v>
      </c>
      <c r="P35" s="18">
        <f t="shared" si="5"/>
        <v>-491689.44</v>
      </c>
    </row>
    <row r="36" spans="1:16" x14ac:dyDescent="0.3">
      <c r="A36" s="25" t="s">
        <v>73</v>
      </c>
      <c r="B36" s="13" t="str">
        <f t="shared" si="12"/>
        <v>3</v>
      </c>
      <c r="C36" s="13" t="str">
        <f t="shared" si="13"/>
        <v>33</v>
      </c>
      <c r="D36" s="13" t="str">
        <f t="shared" si="14"/>
        <v>335</v>
      </c>
      <c r="E36" s="26" t="s">
        <v>74</v>
      </c>
      <c r="F36" s="27">
        <v>4500000</v>
      </c>
      <c r="G36" s="27">
        <v>0</v>
      </c>
      <c r="H36" s="27">
        <v>4500000</v>
      </c>
      <c r="I36" s="27">
        <v>4829758.18</v>
      </c>
      <c r="J36" s="17">
        <f t="shared" si="3"/>
        <v>1.0732795955555554</v>
      </c>
      <c r="K36" s="27">
        <v>4622285.62</v>
      </c>
      <c r="L36" s="27">
        <v>0</v>
      </c>
      <c r="M36" s="27">
        <v>4622285.62</v>
      </c>
      <c r="N36" s="17">
        <f t="shared" si="4"/>
        <v>0.95704286793091586</v>
      </c>
      <c r="O36" s="27">
        <v>207472.56</v>
      </c>
      <c r="P36" s="18">
        <f t="shared" si="5"/>
        <v>329758.1799999997</v>
      </c>
    </row>
    <row r="37" spans="1:16" x14ac:dyDescent="0.3">
      <c r="A37" s="25" t="s">
        <v>75</v>
      </c>
      <c r="B37" s="13" t="str">
        <f t="shared" si="12"/>
        <v>3</v>
      </c>
      <c r="C37" s="13" t="str">
        <f t="shared" si="13"/>
        <v>33</v>
      </c>
      <c r="D37" s="13" t="str">
        <f t="shared" si="14"/>
        <v>335</v>
      </c>
      <c r="E37" s="26" t="s">
        <v>76</v>
      </c>
      <c r="F37" s="27">
        <v>350000</v>
      </c>
      <c r="G37" s="27">
        <v>0</v>
      </c>
      <c r="H37" s="27">
        <v>350000</v>
      </c>
      <c r="I37" s="27">
        <v>295312.34999999998</v>
      </c>
      <c r="J37" s="17">
        <f t="shared" si="3"/>
        <v>0.84374957142857132</v>
      </c>
      <c r="K37" s="27">
        <v>288324.21000000002</v>
      </c>
      <c r="L37" s="27">
        <v>2133.7600000000002</v>
      </c>
      <c r="M37" s="27">
        <v>286190.45</v>
      </c>
      <c r="N37" s="17">
        <f t="shared" si="4"/>
        <v>0.9691110107653812</v>
      </c>
      <c r="O37" s="27">
        <v>9121.9</v>
      </c>
      <c r="P37" s="18">
        <f t="shared" si="5"/>
        <v>-54687.650000000023</v>
      </c>
    </row>
    <row r="38" spans="1:16" x14ac:dyDescent="0.3">
      <c r="A38" s="25" t="s">
        <v>77</v>
      </c>
      <c r="B38" s="13" t="str">
        <f t="shared" si="12"/>
        <v>3</v>
      </c>
      <c r="C38" s="13" t="str">
        <f t="shared" si="13"/>
        <v>33</v>
      </c>
      <c r="D38" s="13" t="str">
        <f t="shared" si="14"/>
        <v>338</v>
      </c>
      <c r="E38" s="26" t="s">
        <v>78</v>
      </c>
      <c r="F38" s="27">
        <v>750000</v>
      </c>
      <c r="G38" s="27">
        <v>0</v>
      </c>
      <c r="H38" s="27">
        <v>750000</v>
      </c>
      <c r="I38" s="27">
        <v>750393.46</v>
      </c>
      <c r="J38" s="17">
        <f t="shared" si="3"/>
        <v>1.0005246133333332</v>
      </c>
      <c r="K38" s="27">
        <v>750393.46</v>
      </c>
      <c r="L38" s="27">
        <v>0</v>
      </c>
      <c r="M38" s="27">
        <v>750393.46</v>
      </c>
      <c r="N38" s="17">
        <f t="shared" si="4"/>
        <v>1</v>
      </c>
      <c r="O38" s="27">
        <v>0</v>
      </c>
      <c r="P38" s="18">
        <f t="shared" si="5"/>
        <v>393.45999999996275</v>
      </c>
    </row>
    <row r="39" spans="1:16" x14ac:dyDescent="0.3">
      <c r="A39" s="25" t="s">
        <v>79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6" t="s">
        <v>80</v>
      </c>
      <c r="F39" s="27">
        <v>85000</v>
      </c>
      <c r="G39" s="27">
        <v>0</v>
      </c>
      <c r="H39" s="27">
        <v>85000</v>
      </c>
      <c r="I39" s="27">
        <v>47948</v>
      </c>
      <c r="J39" s="17">
        <f t="shared" si="3"/>
        <v>0.56409411764705886</v>
      </c>
      <c r="K39" s="27">
        <v>48157</v>
      </c>
      <c r="L39" s="27">
        <v>209</v>
      </c>
      <c r="M39" s="27">
        <v>47948</v>
      </c>
      <c r="N39" s="17">
        <f t="shared" si="4"/>
        <v>1</v>
      </c>
      <c r="O39" s="27">
        <v>0</v>
      </c>
      <c r="P39" s="18">
        <f t="shared" si="5"/>
        <v>-37052</v>
      </c>
    </row>
    <row r="40" spans="1:16" x14ac:dyDescent="0.3">
      <c r="A40" s="25" t="s">
        <v>81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342</v>
      </c>
      <c r="E40" s="26" t="s">
        <v>82</v>
      </c>
      <c r="F40" s="27">
        <v>1109000</v>
      </c>
      <c r="G40" s="27">
        <v>0</v>
      </c>
      <c r="H40" s="27">
        <v>1109000</v>
      </c>
      <c r="I40" s="27">
        <v>577650.49</v>
      </c>
      <c r="J40" s="17">
        <f t="shared" si="3"/>
        <v>0.52087510369702439</v>
      </c>
      <c r="K40" s="27">
        <v>604222.67000000004</v>
      </c>
      <c r="L40" s="27">
        <v>26572.18</v>
      </c>
      <c r="M40" s="27">
        <v>577650.49</v>
      </c>
      <c r="N40" s="17">
        <f t="shared" si="4"/>
        <v>1</v>
      </c>
      <c r="O40" s="27">
        <v>0</v>
      </c>
      <c r="P40" s="18">
        <f t="shared" si="5"/>
        <v>-531349.51</v>
      </c>
    </row>
    <row r="41" spans="1:16" x14ac:dyDescent="0.3">
      <c r="A41" s="25" t="s">
        <v>83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6" t="s">
        <v>84</v>
      </c>
      <c r="F41" s="27">
        <v>20000</v>
      </c>
      <c r="G41" s="27">
        <v>0</v>
      </c>
      <c r="H41" s="27">
        <v>20000</v>
      </c>
      <c r="I41" s="27">
        <v>6242.47</v>
      </c>
      <c r="J41" s="17">
        <f t="shared" si="3"/>
        <v>0.3121235</v>
      </c>
      <c r="K41" s="27">
        <v>6323.78</v>
      </c>
      <c r="L41" s="27">
        <v>81.31</v>
      </c>
      <c r="M41" s="27">
        <v>6242.47</v>
      </c>
      <c r="N41" s="17">
        <f t="shared" si="4"/>
        <v>1</v>
      </c>
      <c r="O41" s="27">
        <v>0</v>
      </c>
      <c r="P41" s="18">
        <f t="shared" si="5"/>
        <v>-13757.529999999999</v>
      </c>
    </row>
    <row r="42" spans="1:16" x14ac:dyDescent="0.3">
      <c r="A42" s="25" t="s">
        <v>85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6" t="s">
        <v>86</v>
      </c>
      <c r="F42" s="27">
        <v>25000</v>
      </c>
      <c r="G42" s="27">
        <v>0</v>
      </c>
      <c r="H42" s="27">
        <v>25000</v>
      </c>
      <c r="I42" s="27">
        <v>16528.47</v>
      </c>
      <c r="J42" s="17">
        <f t="shared" si="3"/>
        <v>0.66113880000000003</v>
      </c>
      <c r="K42" s="27">
        <v>15424.31</v>
      </c>
      <c r="L42" s="27">
        <v>0</v>
      </c>
      <c r="M42" s="27">
        <v>15424.31</v>
      </c>
      <c r="N42" s="17">
        <f t="shared" si="4"/>
        <v>0.93319647856093146</v>
      </c>
      <c r="O42" s="27">
        <v>1104.1600000000001</v>
      </c>
      <c r="P42" s="18">
        <f t="shared" si="5"/>
        <v>-8471.5299999999988</v>
      </c>
    </row>
    <row r="43" spans="1:16" x14ac:dyDescent="0.3">
      <c r="A43" s="25" t="s">
        <v>87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6" t="s">
        <v>88</v>
      </c>
      <c r="F43" s="27">
        <v>15000</v>
      </c>
      <c r="G43" s="27">
        <v>0</v>
      </c>
      <c r="H43" s="27">
        <v>15000</v>
      </c>
      <c r="I43" s="27">
        <v>7850.94</v>
      </c>
      <c r="J43" s="17">
        <f t="shared" si="3"/>
        <v>0.52339599999999997</v>
      </c>
      <c r="K43" s="27">
        <v>8098.87</v>
      </c>
      <c r="L43" s="27">
        <v>247.93</v>
      </c>
      <c r="M43" s="27">
        <v>7850.94</v>
      </c>
      <c r="N43" s="17">
        <f t="shared" si="4"/>
        <v>1</v>
      </c>
      <c r="O43" s="27">
        <v>0</v>
      </c>
      <c r="P43" s="18">
        <f t="shared" si="5"/>
        <v>-7149.06</v>
      </c>
    </row>
    <row r="44" spans="1:16" x14ac:dyDescent="0.3">
      <c r="A44" s="25" t="s">
        <v>89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6" t="s">
        <v>90</v>
      </c>
      <c r="F44" s="27">
        <v>0</v>
      </c>
      <c r="G44" s="27">
        <v>0</v>
      </c>
      <c r="H44" s="27">
        <v>0</v>
      </c>
      <c r="I44" s="27">
        <v>165.29</v>
      </c>
      <c r="J44" s="17" t="str">
        <f t="shared" si="3"/>
        <v xml:space="preserve"> </v>
      </c>
      <c r="K44" s="27">
        <v>165.29</v>
      </c>
      <c r="L44" s="27">
        <v>0</v>
      </c>
      <c r="M44" s="27">
        <v>165.29</v>
      </c>
      <c r="N44" s="17">
        <f t="shared" si="4"/>
        <v>1</v>
      </c>
      <c r="O44" s="27">
        <v>0</v>
      </c>
      <c r="P44" s="18">
        <f t="shared" si="5"/>
        <v>165.29</v>
      </c>
    </row>
    <row r="45" spans="1:16" x14ac:dyDescent="0.3">
      <c r="A45" s="25" t="s">
        <v>209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6" t="s">
        <v>279</v>
      </c>
      <c r="F45" s="27">
        <v>0</v>
      </c>
      <c r="G45" s="27">
        <v>0</v>
      </c>
      <c r="H45" s="27">
        <v>0</v>
      </c>
      <c r="I45" s="27">
        <v>12526.05</v>
      </c>
      <c r="J45" s="17" t="str">
        <f t="shared" si="3"/>
        <v xml:space="preserve"> </v>
      </c>
      <c r="K45" s="27">
        <v>12272.43</v>
      </c>
      <c r="L45" s="27">
        <v>0</v>
      </c>
      <c r="M45" s="27">
        <v>12272.43</v>
      </c>
      <c r="N45" s="17">
        <f t="shared" si="4"/>
        <v>0.97975259559078887</v>
      </c>
      <c r="O45" s="27">
        <v>253.62</v>
      </c>
      <c r="P45" s="18">
        <f t="shared" si="5"/>
        <v>12526.05</v>
      </c>
    </row>
    <row r="46" spans="1:16" x14ac:dyDescent="0.3">
      <c r="A46" s="25" t="s">
        <v>266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6" t="s">
        <v>280</v>
      </c>
      <c r="F46" s="27">
        <v>1711000</v>
      </c>
      <c r="G46" s="27">
        <v>0</v>
      </c>
      <c r="H46" s="27">
        <v>1711000</v>
      </c>
      <c r="I46" s="27">
        <v>573800.15</v>
      </c>
      <c r="J46" s="17">
        <f t="shared" si="3"/>
        <v>0.3353595265926359</v>
      </c>
      <c r="K46" s="27">
        <v>437720.92</v>
      </c>
      <c r="L46" s="27">
        <v>0</v>
      </c>
      <c r="M46" s="27">
        <v>437720.92</v>
      </c>
      <c r="N46" s="17">
        <f t="shared" si="4"/>
        <v>0.76284560051090955</v>
      </c>
      <c r="O46" s="27">
        <v>136079.23000000001</v>
      </c>
      <c r="P46" s="18">
        <f t="shared" si="5"/>
        <v>-1137199.8500000001</v>
      </c>
    </row>
    <row r="47" spans="1:16" x14ac:dyDescent="0.3">
      <c r="A47" s="25" t="s">
        <v>267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6" t="s">
        <v>281</v>
      </c>
      <c r="F47" s="27">
        <v>292295</v>
      </c>
      <c r="G47" s="27">
        <v>0</v>
      </c>
      <c r="H47" s="27">
        <v>292295</v>
      </c>
      <c r="I47" s="27">
        <v>100713</v>
      </c>
      <c r="J47" s="17">
        <f t="shared" si="3"/>
        <v>0.34455943481756446</v>
      </c>
      <c r="K47" s="27">
        <v>78968.009999999995</v>
      </c>
      <c r="L47" s="27">
        <v>0</v>
      </c>
      <c r="M47" s="27">
        <v>78968.009999999995</v>
      </c>
      <c r="N47" s="17">
        <f t="shared" si="4"/>
        <v>0.78408954156861577</v>
      </c>
      <c r="O47" s="27">
        <v>21744.99</v>
      </c>
      <c r="P47" s="18">
        <f t="shared" si="5"/>
        <v>-191582</v>
      </c>
    </row>
    <row r="48" spans="1:16" x14ac:dyDescent="0.3">
      <c r="A48" s="25" t="s">
        <v>268</v>
      </c>
      <c r="B48" s="13" t="str">
        <f t="shared" si="12"/>
        <v>3</v>
      </c>
      <c r="C48" s="13" t="str">
        <f t="shared" si="13"/>
        <v>34</v>
      </c>
      <c r="D48" s="13" t="str">
        <f t="shared" si="14"/>
        <v>349</v>
      </c>
      <c r="E48" s="26" t="s">
        <v>282</v>
      </c>
      <c r="F48" s="27">
        <v>90000</v>
      </c>
      <c r="G48" s="27">
        <v>0</v>
      </c>
      <c r="H48" s="27">
        <v>90000</v>
      </c>
      <c r="I48" s="27">
        <v>0</v>
      </c>
      <c r="J48" s="17">
        <f t="shared" si="3"/>
        <v>0</v>
      </c>
      <c r="K48" s="27">
        <v>0</v>
      </c>
      <c r="L48" s="27">
        <v>0</v>
      </c>
      <c r="M48" s="27">
        <v>0</v>
      </c>
      <c r="N48" s="17" t="str">
        <f t="shared" si="4"/>
        <v xml:space="preserve"> </v>
      </c>
      <c r="O48" s="27">
        <v>0</v>
      </c>
      <c r="P48" s="18">
        <f t="shared" si="5"/>
        <v>-90000</v>
      </c>
    </row>
    <row r="49" spans="1:16" x14ac:dyDescent="0.3">
      <c r="A49" s="25" t="s">
        <v>283</v>
      </c>
      <c r="B49" s="13" t="str">
        <f t="shared" si="12"/>
        <v>3</v>
      </c>
      <c r="C49" s="13" t="str">
        <f t="shared" si="13"/>
        <v>34</v>
      </c>
      <c r="D49" s="13" t="str">
        <f t="shared" si="14"/>
        <v>349</v>
      </c>
      <c r="E49" s="26" t="s">
        <v>284</v>
      </c>
      <c r="F49" s="27">
        <v>265200</v>
      </c>
      <c r="G49" s="27">
        <v>0</v>
      </c>
      <c r="H49" s="27">
        <v>265200</v>
      </c>
      <c r="I49" s="27">
        <v>0</v>
      </c>
      <c r="J49" s="17">
        <f t="shared" si="3"/>
        <v>0</v>
      </c>
      <c r="K49" s="27">
        <v>0</v>
      </c>
      <c r="L49" s="27">
        <v>0</v>
      </c>
      <c r="M49" s="27">
        <v>0</v>
      </c>
      <c r="N49" s="17" t="str">
        <f t="shared" si="4"/>
        <v xml:space="preserve"> </v>
      </c>
      <c r="O49" s="27">
        <v>0</v>
      </c>
      <c r="P49" s="18">
        <f t="shared" si="5"/>
        <v>-265200</v>
      </c>
    </row>
    <row r="50" spans="1:16" x14ac:dyDescent="0.3">
      <c r="A50" s="25" t="s">
        <v>91</v>
      </c>
      <c r="B50" s="13" t="str">
        <f t="shared" si="12"/>
        <v>3</v>
      </c>
      <c r="C50" s="13" t="str">
        <f t="shared" si="13"/>
        <v>35</v>
      </c>
      <c r="D50" s="13" t="str">
        <f t="shared" si="14"/>
        <v>351</v>
      </c>
      <c r="E50" s="26" t="s">
        <v>92</v>
      </c>
      <c r="F50" s="27">
        <v>1250000</v>
      </c>
      <c r="G50" s="27">
        <v>0</v>
      </c>
      <c r="H50" s="27">
        <v>1250000</v>
      </c>
      <c r="I50" s="27">
        <v>1137891.8999999999</v>
      </c>
      <c r="J50" s="17">
        <f t="shared" si="3"/>
        <v>0.91031351999999988</v>
      </c>
      <c r="K50" s="27">
        <v>1178690.8600000001</v>
      </c>
      <c r="L50" s="27">
        <v>40798.959999999999</v>
      </c>
      <c r="M50" s="27">
        <v>1137891.8999999999</v>
      </c>
      <c r="N50" s="17">
        <f t="shared" si="4"/>
        <v>1</v>
      </c>
      <c r="O50" s="27">
        <v>0</v>
      </c>
      <c r="P50" s="18">
        <f t="shared" si="5"/>
        <v>-112108.10000000009</v>
      </c>
    </row>
    <row r="51" spans="1:16" x14ac:dyDescent="0.3">
      <c r="A51" s="25" t="s">
        <v>93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6" t="s">
        <v>94</v>
      </c>
      <c r="F51" s="27">
        <v>230000</v>
      </c>
      <c r="G51" s="27">
        <v>0</v>
      </c>
      <c r="H51" s="27">
        <v>230000</v>
      </c>
      <c r="I51" s="27">
        <v>197167.87</v>
      </c>
      <c r="J51" s="17">
        <f t="shared" si="3"/>
        <v>0.8572516086956522</v>
      </c>
      <c r="K51" s="27">
        <v>167554.04999999999</v>
      </c>
      <c r="L51" s="27">
        <v>0</v>
      </c>
      <c r="M51" s="27">
        <v>167554.04999999999</v>
      </c>
      <c r="N51" s="17">
        <f t="shared" si="4"/>
        <v>0.84980402740061045</v>
      </c>
      <c r="O51" s="27">
        <v>29613.82</v>
      </c>
      <c r="P51" s="18">
        <f t="shared" si="5"/>
        <v>-32832.130000000005</v>
      </c>
    </row>
    <row r="52" spans="1:16" x14ac:dyDescent="0.3">
      <c r="A52" s="25" t="s">
        <v>95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6" t="s">
        <v>96</v>
      </c>
      <c r="F52" s="27">
        <v>100000</v>
      </c>
      <c r="G52" s="27">
        <v>0</v>
      </c>
      <c r="H52" s="27">
        <v>100000</v>
      </c>
      <c r="I52" s="27">
        <v>96901</v>
      </c>
      <c r="J52" s="17">
        <f t="shared" si="3"/>
        <v>0.96901000000000004</v>
      </c>
      <c r="K52" s="27">
        <v>96901</v>
      </c>
      <c r="L52" s="27">
        <v>0</v>
      </c>
      <c r="M52" s="27">
        <v>96901</v>
      </c>
      <c r="N52" s="17">
        <f t="shared" si="4"/>
        <v>1</v>
      </c>
      <c r="O52" s="27">
        <v>0</v>
      </c>
      <c r="P52" s="18">
        <f t="shared" si="5"/>
        <v>-3099</v>
      </c>
    </row>
    <row r="53" spans="1:16" x14ac:dyDescent="0.3">
      <c r="A53" s="25" t="s">
        <v>97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6" t="s">
        <v>98</v>
      </c>
      <c r="F53" s="27">
        <v>17500</v>
      </c>
      <c r="G53" s="27">
        <v>0</v>
      </c>
      <c r="H53" s="27">
        <v>17500</v>
      </c>
      <c r="I53" s="27">
        <v>0</v>
      </c>
      <c r="J53" s="17">
        <f t="shared" si="3"/>
        <v>0</v>
      </c>
      <c r="K53" s="27">
        <v>0</v>
      </c>
      <c r="L53" s="27">
        <v>0</v>
      </c>
      <c r="M53" s="27">
        <v>0</v>
      </c>
      <c r="N53" s="17" t="str">
        <f t="shared" si="4"/>
        <v xml:space="preserve"> </v>
      </c>
      <c r="O53" s="27">
        <v>0</v>
      </c>
      <c r="P53" s="18">
        <f t="shared" si="5"/>
        <v>-17500</v>
      </c>
    </row>
    <row r="54" spans="1:16" x14ac:dyDescent="0.3">
      <c r="A54" s="25" t="s">
        <v>99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6" t="s">
        <v>100</v>
      </c>
      <c r="F54" s="27">
        <v>190800</v>
      </c>
      <c r="G54" s="27">
        <v>0</v>
      </c>
      <c r="H54" s="27">
        <v>190800</v>
      </c>
      <c r="I54" s="27">
        <v>125032.31</v>
      </c>
      <c r="J54" s="17">
        <f t="shared" si="3"/>
        <v>0.65530560796645698</v>
      </c>
      <c r="K54" s="27">
        <v>125032.31</v>
      </c>
      <c r="L54" s="27">
        <v>0</v>
      </c>
      <c r="M54" s="27">
        <v>125032.31</v>
      </c>
      <c r="N54" s="17">
        <f t="shared" si="4"/>
        <v>1</v>
      </c>
      <c r="O54" s="27">
        <v>0</v>
      </c>
      <c r="P54" s="18">
        <f t="shared" si="5"/>
        <v>-65767.69</v>
      </c>
    </row>
    <row r="55" spans="1:16" x14ac:dyDescent="0.3">
      <c r="A55" s="25" t="s">
        <v>101</v>
      </c>
      <c r="B55" s="13" t="str">
        <f t="shared" si="12"/>
        <v>3</v>
      </c>
      <c r="C55" s="13" t="str">
        <f t="shared" si="13"/>
        <v>36</v>
      </c>
      <c r="D55" s="13" t="str">
        <f t="shared" si="14"/>
        <v>360</v>
      </c>
      <c r="E55" s="26" t="s">
        <v>102</v>
      </c>
      <c r="F55" s="27">
        <v>1000000</v>
      </c>
      <c r="G55" s="27">
        <v>0</v>
      </c>
      <c r="H55" s="27">
        <v>1000000</v>
      </c>
      <c r="I55" s="27">
        <v>842174.47</v>
      </c>
      <c r="J55" s="17">
        <f t="shared" si="3"/>
        <v>0.84217447000000001</v>
      </c>
      <c r="K55" s="27">
        <v>785151.76</v>
      </c>
      <c r="L55" s="27">
        <v>0</v>
      </c>
      <c r="M55" s="27">
        <v>785151.76</v>
      </c>
      <c r="N55" s="17">
        <f t="shared" si="4"/>
        <v>0.93229109640428787</v>
      </c>
      <c r="O55" s="27">
        <v>57022.71</v>
      </c>
      <c r="P55" s="18">
        <f t="shared" si="5"/>
        <v>-157825.53000000003</v>
      </c>
    </row>
    <row r="56" spans="1:16" x14ac:dyDescent="0.3">
      <c r="A56" s="25" t="s">
        <v>103</v>
      </c>
      <c r="B56" s="13" t="str">
        <f t="shared" si="12"/>
        <v>3</v>
      </c>
      <c r="C56" s="13" t="str">
        <f t="shared" si="13"/>
        <v>38</v>
      </c>
      <c r="D56" s="13" t="str">
        <f t="shared" si="14"/>
        <v>389</v>
      </c>
      <c r="E56" s="26" t="s">
        <v>104</v>
      </c>
      <c r="F56" s="27">
        <v>240000</v>
      </c>
      <c r="G56" s="27">
        <v>0</v>
      </c>
      <c r="H56" s="27">
        <v>240000</v>
      </c>
      <c r="I56" s="27">
        <v>819386.28</v>
      </c>
      <c r="J56" s="17">
        <f t="shared" si="3"/>
        <v>3.4141094999999999</v>
      </c>
      <c r="K56" s="27">
        <v>452387</v>
      </c>
      <c r="L56" s="27">
        <v>0</v>
      </c>
      <c r="M56" s="27">
        <v>452387</v>
      </c>
      <c r="N56" s="17">
        <f t="shared" si="4"/>
        <v>0.55210468010277158</v>
      </c>
      <c r="O56" s="27">
        <v>366999.28</v>
      </c>
      <c r="P56" s="18">
        <f t="shared" si="5"/>
        <v>579386.28</v>
      </c>
    </row>
    <row r="57" spans="1:16" x14ac:dyDescent="0.3">
      <c r="A57" s="25" t="s">
        <v>105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6" t="s">
        <v>236</v>
      </c>
      <c r="F57" s="27">
        <v>100000</v>
      </c>
      <c r="G57" s="27">
        <v>0</v>
      </c>
      <c r="H57" s="27">
        <v>100000</v>
      </c>
      <c r="I57" s="27">
        <v>100674.08</v>
      </c>
      <c r="J57" s="17">
        <f t="shared" si="3"/>
        <v>1.0067408</v>
      </c>
      <c r="K57" s="27">
        <v>36460</v>
      </c>
      <c r="L57" s="27">
        <v>369.92</v>
      </c>
      <c r="M57" s="27">
        <v>36090.080000000002</v>
      </c>
      <c r="N57" s="17">
        <f t="shared" si="4"/>
        <v>0.35848432883618109</v>
      </c>
      <c r="O57" s="27">
        <v>64584</v>
      </c>
      <c r="P57" s="18">
        <f t="shared" si="5"/>
        <v>674.08000000000175</v>
      </c>
    </row>
    <row r="58" spans="1:16" x14ac:dyDescent="0.3">
      <c r="A58" s="25" t="s">
        <v>210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6" t="s">
        <v>237</v>
      </c>
      <c r="F58" s="27">
        <v>75000</v>
      </c>
      <c r="G58" s="27">
        <v>0</v>
      </c>
      <c r="H58" s="27">
        <v>75000</v>
      </c>
      <c r="I58" s="27">
        <v>56415.28</v>
      </c>
      <c r="J58" s="17">
        <f t="shared" si="3"/>
        <v>0.75220373333333335</v>
      </c>
      <c r="K58" s="27">
        <v>16303.88</v>
      </c>
      <c r="L58" s="27">
        <v>30.51</v>
      </c>
      <c r="M58" s="27">
        <v>16273.37</v>
      </c>
      <c r="N58" s="17">
        <f t="shared" si="4"/>
        <v>0.28845677979441031</v>
      </c>
      <c r="O58" s="27">
        <v>40141.910000000003</v>
      </c>
      <c r="P58" s="18">
        <f t="shared" si="5"/>
        <v>-18584.72</v>
      </c>
    </row>
    <row r="59" spans="1:16" x14ac:dyDescent="0.3">
      <c r="A59" s="25" t="s">
        <v>211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6" t="s">
        <v>238</v>
      </c>
      <c r="F59" s="27">
        <v>40000</v>
      </c>
      <c r="G59" s="27">
        <v>0</v>
      </c>
      <c r="H59" s="27">
        <v>40000</v>
      </c>
      <c r="I59" s="27">
        <v>72814.3</v>
      </c>
      <c r="J59" s="17">
        <f t="shared" si="3"/>
        <v>1.8203575000000001</v>
      </c>
      <c r="K59" s="27">
        <v>41609.699999999997</v>
      </c>
      <c r="L59" s="27">
        <v>0</v>
      </c>
      <c r="M59" s="27">
        <v>41609.699999999997</v>
      </c>
      <c r="N59" s="17">
        <f t="shared" si="4"/>
        <v>0.5714495641652807</v>
      </c>
      <c r="O59" s="27">
        <v>31204.6</v>
      </c>
      <c r="P59" s="18">
        <f t="shared" si="5"/>
        <v>32814.300000000003</v>
      </c>
    </row>
    <row r="60" spans="1:16" x14ac:dyDescent="0.3">
      <c r="A60" s="25" t="s">
        <v>212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6" t="s">
        <v>285</v>
      </c>
      <c r="F60" s="27">
        <v>0</v>
      </c>
      <c r="G60" s="27">
        <v>0</v>
      </c>
      <c r="H60" s="27">
        <v>0</v>
      </c>
      <c r="I60" s="27">
        <v>0</v>
      </c>
      <c r="J60" s="17" t="str">
        <f t="shared" si="3"/>
        <v xml:space="preserve"> </v>
      </c>
      <c r="K60" s="27">
        <v>0</v>
      </c>
      <c r="L60" s="27">
        <v>0</v>
      </c>
      <c r="M60" s="27">
        <v>0</v>
      </c>
      <c r="N60" s="17" t="str">
        <f t="shared" si="4"/>
        <v xml:space="preserve"> </v>
      </c>
      <c r="O60" s="27">
        <v>0</v>
      </c>
      <c r="P60" s="18">
        <f t="shared" si="5"/>
        <v>0</v>
      </c>
    </row>
    <row r="61" spans="1:16" x14ac:dyDescent="0.3">
      <c r="A61" s="25" t="s">
        <v>213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6" t="s">
        <v>239</v>
      </c>
      <c r="F61" s="27">
        <v>10000</v>
      </c>
      <c r="G61" s="27">
        <v>0</v>
      </c>
      <c r="H61" s="27">
        <v>10000</v>
      </c>
      <c r="I61" s="27">
        <v>58710.8</v>
      </c>
      <c r="J61" s="17">
        <f t="shared" si="3"/>
        <v>5.8710800000000001</v>
      </c>
      <c r="K61" s="27">
        <v>33675.599999999999</v>
      </c>
      <c r="L61" s="27">
        <v>0</v>
      </c>
      <c r="M61" s="27">
        <v>33675.599999999999</v>
      </c>
      <c r="N61" s="17">
        <f t="shared" si="4"/>
        <v>0.57358441717707809</v>
      </c>
      <c r="O61" s="27">
        <v>25035.200000000001</v>
      </c>
      <c r="P61" s="18">
        <f t="shared" si="5"/>
        <v>48710.8</v>
      </c>
    </row>
    <row r="62" spans="1:16" x14ac:dyDescent="0.3">
      <c r="A62" s="25" t="s">
        <v>333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391</v>
      </c>
      <c r="E62" s="26" t="s">
        <v>334</v>
      </c>
      <c r="F62" s="27">
        <v>0</v>
      </c>
      <c r="G62" s="27">
        <v>0</v>
      </c>
      <c r="H62" s="27">
        <v>0</v>
      </c>
      <c r="I62" s="27">
        <v>26920</v>
      </c>
      <c r="J62" s="17" t="str">
        <f t="shared" si="3"/>
        <v xml:space="preserve"> </v>
      </c>
      <c r="K62" s="27">
        <v>16320</v>
      </c>
      <c r="L62" s="27">
        <v>0</v>
      </c>
      <c r="M62" s="27">
        <v>16320</v>
      </c>
      <c r="N62" s="17">
        <f t="shared" si="4"/>
        <v>0.60624071322436845</v>
      </c>
      <c r="O62" s="27">
        <v>10600</v>
      </c>
      <c r="P62" s="18">
        <f t="shared" si="5"/>
        <v>26920</v>
      </c>
    </row>
    <row r="63" spans="1:16" x14ac:dyDescent="0.3">
      <c r="A63" s="25" t="s">
        <v>106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391</v>
      </c>
      <c r="E63" s="26" t="s">
        <v>107</v>
      </c>
      <c r="F63" s="27">
        <v>100000</v>
      </c>
      <c r="G63" s="27">
        <v>0</v>
      </c>
      <c r="H63" s="27">
        <v>100000</v>
      </c>
      <c r="I63" s="27">
        <v>128264.54</v>
      </c>
      <c r="J63" s="17">
        <f t="shared" si="3"/>
        <v>1.2826454</v>
      </c>
      <c r="K63" s="27">
        <v>56962.76</v>
      </c>
      <c r="L63" s="27">
        <v>53.71</v>
      </c>
      <c r="M63" s="27">
        <v>56909.05</v>
      </c>
      <c r="N63" s="17">
        <f t="shared" si="4"/>
        <v>0.44368498105555915</v>
      </c>
      <c r="O63" s="27">
        <v>71355.490000000005</v>
      </c>
      <c r="P63" s="18">
        <f t="shared" si="5"/>
        <v>28264.539999999994</v>
      </c>
    </row>
    <row r="64" spans="1:16" x14ac:dyDescent="0.3">
      <c r="A64" s="25" t="s">
        <v>108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391</v>
      </c>
      <c r="E64" s="26" t="s">
        <v>109</v>
      </c>
      <c r="F64" s="27">
        <v>4500000</v>
      </c>
      <c r="G64" s="27">
        <v>0</v>
      </c>
      <c r="H64" s="27">
        <v>4500000</v>
      </c>
      <c r="I64" s="27">
        <v>3935703.6</v>
      </c>
      <c r="J64" s="17">
        <f t="shared" si="3"/>
        <v>0.87460080000000007</v>
      </c>
      <c r="K64" s="27">
        <v>2850614.94</v>
      </c>
      <c r="L64" s="27">
        <v>17525.5</v>
      </c>
      <c r="M64" s="27">
        <v>2833089.44</v>
      </c>
      <c r="N64" s="17">
        <f t="shared" si="4"/>
        <v>0.71984319144358322</v>
      </c>
      <c r="O64" s="27">
        <v>1102614.1599999999</v>
      </c>
      <c r="P64" s="18">
        <f t="shared" si="5"/>
        <v>-564296.39999999991</v>
      </c>
    </row>
    <row r="65" spans="1:16" x14ac:dyDescent="0.3">
      <c r="A65" s="25" t="s">
        <v>110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392</v>
      </c>
      <c r="E65" s="26" t="s">
        <v>111</v>
      </c>
      <c r="F65" s="27">
        <v>80000</v>
      </c>
      <c r="G65" s="27">
        <v>0</v>
      </c>
      <c r="H65" s="27">
        <v>80000</v>
      </c>
      <c r="I65" s="27">
        <v>27762.95</v>
      </c>
      <c r="J65" s="17">
        <f t="shared" si="3"/>
        <v>0.34703687500000002</v>
      </c>
      <c r="K65" s="27">
        <v>28379.01</v>
      </c>
      <c r="L65" s="27">
        <v>616.05999999999995</v>
      </c>
      <c r="M65" s="27">
        <v>27762.95</v>
      </c>
      <c r="N65" s="17">
        <f t="shared" si="4"/>
        <v>1</v>
      </c>
      <c r="O65" s="27">
        <v>0</v>
      </c>
      <c r="P65" s="18">
        <f t="shared" si="5"/>
        <v>-52237.05</v>
      </c>
    </row>
    <row r="66" spans="1:16" x14ac:dyDescent="0.3">
      <c r="A66" s="25" t="s">
        <v>112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392</v>
      </c>
      <c r="E66" s="26" t="s">
        <v>113</v>
      </c>
      <c r="F66" s="27">
        <v>100000</v>
      </c>
      <c r="G66" s="27">
        <v>0</v>
      </c>
      <c r="H66" s="27">
        <v>100000</v>
      </c>
      <c r="I66" s="27">
        <v>88452.03</v>
      </c>
      <c r="J66" s="17">
        <f t="shared" si="3"/>
        <v>0.88452030000000004</v>
      </c>
      <c r="K66" s="27">
        <v>89105.34</v>
      </c>
      <c r="L66" s="27">
        <v>653.30999999999995</v>
      </c>
      <c r="M66" s="27">
        <v>88452.03</v>
      </c>
      <c r="N66" s="17">
        <f t="shared" si="4"/>
        <v>1</v>
      </c>
      <c r="O66" s="27">
        <v>0</v>
      </c>
      <c r="P66" s="18">
        <f t="shared" si="5"/>
        <v>-11547.970000000001</v>
      </c>
    </row>
    <row r="67" spans="1:16" x14ac:dyDescent="0.3">
      <c r="A67" s="25" t="s">
        <v>114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392</v>
      </c>
      <c r="E67" s="26" t="s">
        <v>115</v>
      </c>
      <c r="F67" s="27">
        <v>700000</v>
      </c>
      <c r="G67" s="27">
        <v>0</v>
      </c>
      <c r="H67" s="27">
        <v>700000</v>
      </c>
      <c r="I67" s="27">
        <v>778606.67</v>
      </c>
      <c r="J67" s="17">
        <f t="shared" si="3"/>
        <v>1.1122952428571429</v>
      </c>
      <c r="K67" s="27">
        <v>791546.65</v>
      </c>
      <c r="L67" s="27">
        <v>12939.98</v>
      </c>
      <c r="M67" s="27">
        <v>778606.67</v>
      </c>
      <c r="N67" s="17">
        <f t="shared" si="4"/>
        <v>1</v>
      </c>
      <c r="O67" s="27">
        <v>0</v>
      </c>
      <c r="P67" s="18">
        <f t="shared" si="5"/>
        <v>78606.670000000042</v>
      </c>
    </row>
    <row r="68" spans="1:16" x14ac:dyDescent="0.3">
      <c r="A68" s="25" t="s">
        <v>116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393</v>
      </c>
      <c r="E68" s="26" t="s">
        <v>117</v>
      </c>
      <c r="F68" s="27">
        <v>300000</v>
      </c>
      <c r="G68" s="27">
        <v>0</v>
      </c>
      <c r="H68" s="27">
        <v>300000</v>
      </c>
      <c r="I68" s="27">
        <v>396848.16</v>
      </c>
      <c r="J68" s="17">
        <f t="shared" si="3"/>
        <v>1.3228271999999999</v>
      </c>
      <c r="K68" s="27">
        <v>341067.15</v>
      </c>
      <c r="L68" s="27">
        <v>1291.43</v>
      </c>
      <c r="M68" s="27">
        <v>339775.72</v>
      </c>
      <c r="N68" s="17">
        <f t="shared" si="4"/>
        <v>0.85618570084840506</v>
      </c>
      <c r="O68" s="27">
        <v>57072.44</v>
      </c>
      <c r="P68" s="18">
        <f t="shared" si="5"/>
        <v>96848.159999999974</v>
      </c>
    </row>
    <row r="69" spans="1:16" x14ac:dyDescent="0.3">
      <c r="A69" s="25" t="s">
        <v>250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396</v>
      </c>
      <c r="E69" s="26" t="s">
        <v>251</v>
      </c>
      <c r="F69" s="27">
        <v>0</v>
      </c>
      <c r="G69" s="27">
        <v>0</v>
      </c>
      <c r="H69" s="27">
        <v>0</v>
      </c>
      <c r="I69" s="27">
        <v>350000</v>
      </c>
      <c r="J69" s="17" t="str">
        <f t="shared" si="3"/>
        <v xml:space="preserve"> </v>
      </c>
      <c r="K69" s="27">
        <v>350000</v>
      </c>
      <c r="L69" s="27">
        <v>0</v>
      </c>
      <c r="M69" s="27">
        <v>350000</v>
      </c>
      <c r="N69" s="17">
        <f t="shared" si="4"/>
        <v>1</v>
      </c>
      <c r="O69" s="27">
        <v>0</v>
      </c>
      <c r="P69" s="18">
        <f t="shared" si="5"/>
        <v>350000</v>
      </c>
    </row>
    <row r="70" spans="1:16" x14ac:dyDescent="0.3">
      <c r="A70" s="25" t="s">
        <v>321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397</v>
      </c>
      <c r="E70" s="26" t="s">
        <v>322</v>
      </c>
      <c r="F70" s="27">
        <v>0</v>
      </c>
      <c r="G70" s="27">
        <v>0</v>
      </c>
      <c r="H70" s="27">
        <v>0</v>
      </c>
      <c r="I70" s="27">
        <v>948006.5</v>
      </c>
      <c r="J70" s="17" t="str">
        <f t="shared" si="3"/>
        <v xml:space="preserve"> </v>
      </c>
      <c r="K70" s="27">
        <v>948006.5</v>
      </c>
      <c r="L70" s="27">
        <v>0</v>
      </c>
      <c r="M70" s="27">
        <v>948006.5</v>
      </c>
      <c r="N70" s="17">
        <f t="shared" si="4"/>
        <v>1</v>
      </c>
      <c r="O70" s="27">
        <v>0</v>
      </c>
      <c r="P70" s="18">
        <f t="shared" si="5"/>
        <v>948006.5</v>
      </c>
    </row>
    <row r="71" spans="1:16" x14ac:dyDescent="0.3">
      <c r="A71" s="25" t="s">
        <v>118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6" t="s">
        <v>240</v>
      </c>
      <c r="F71" s="27">
        <v>3600</v>
      </c>
      <c r="G71" s="27">
        <v>0</v>
      </c>
      <c r="H71" s="27">
        <v>3600</v>
      </c>
      <c r="I71" s="27">
        <v>78.209999999999994</v>
      </c>
      <c r="J71" s="17">
        <f t="shared" si="3"/>
        <v>2.1724999999999998E-2</v>
      </c>
      <c r="K71" s="27">
        <v>78.209999999999994</v>
      </c>
      <c r="L71" s="27">
        <v>0</v>
      </c>
      <c r="M71" s="27">
        <v>78.209999999999994</v>
      </c>
      <c r="N71" s="17">
        <f t="shared" si="4"/>
        <v>1</v>
      </c>
      <c r="O71" s="27">
        <v>0</v>
      </c>
      <c r="P71" s="18">
        <f t="shared" si="5"/>
        <v>-3521.79</v>
      </c>
    </row>
    <row r="72" spans="1:16" x14ac:dyDescent="0.3">
      <c r="A72" s="25" t="s">
        <v>214</v>
      </c>
      <c r="B72" s="13" t="str">
        <f t="shared" si="12"/>
        <v>3</v>
      </c>
      <c r="C72" s="13" t="str">
        <f t="shared" si="13"/>
        <v>39</v>
      </c>
      <c r="D72" s="13" t="str">
        <f t="shared" si="14"/>
        <v>399</v>
      </c>
      <c r="E72" s="26" t="s">
        <v>286</v>
      </c>
      <c r="F72" s="27">
        <v>0</v>
      </c>
      <c r="G72" s="27">
        <v>0</v>
      </c>
      <c r="H72" s="27">
        <v>0</v>
      </c>
      <c r="I72" s="27">
        <v>11604.99</v>
      </c>
      <c r="J72" s="17" t="str">
        <f t="shared" si="3"/>
        <v xml:space="preserve"> </v>
      </c>
      <c r="K72" s="27">
        <v>11606.91</v>
      </c>
      <c r="L72" s="27">
        <v>1.92</v>
      </c>
      <c r="M72" s="27">
        <v>11604.99</v>
      </c>
      <c r="N72" s="17">
        <f t="shared" si="4"/>
        <v>1</v>
      </c>
      <c r="O72" s="27">
        <v>0</v>
      </c>
      <c r="P72" s="18">
        <f t="shared" si="5"/>
        <v>11604.99</v>
      </c>
    </row>
    <row r="73" spans="1:16" x14ac:dyDescent="0.3">
      <c r="A73" s="25" t="s">
        <v>363</v>
      </c>
      <c r="B73" s="13" t="str">
        <f t="shared" si="12"/>
        <v>3</v>
      </c>
      <c r="C73" s="13" t="str">
        <f t="shared" si="13"/>
        <v>39</v>
      </c>
      <c r="D73" s="13" t="str">
        <f t="shared" si="14"/>
        <v>399</v>
      </c>
      <c r="E73" s="26" t="s">
        <v>364</v>
      </c>
      <c r="F73" s="27">
        <v>0</v>
      </c>
      <c r="G73" s="27">
        <v>0</v>
      </c>
      <c r="H73" s="27">
        <v>0</v>
      </c>
      <c r="I73" s="27">
        <v>7400</v>
      </c>
      <c r="J73" s="17" t="str">
        <f t="shared" si="3"/>
        <v xml:space="preserve"> </v>
      </c>
      <c r="K73" s="27">
        <v>7400</v>
      </c>
      <c r="L73" s="27">
        <v>0</v>
      </c>
      <c r="M73" s="27">
        <v>7400</v>
      </c>
      <c r="N73" s="17">
        <f t="shared" si="4"/>
        <v>1</v>
      </c>
      <c r="O73" s="27">
        <v>0</v>
      </c>
      <c r="P73" s="18">
        <f t="shared" si="5"/>
        <v>7400</v>
      </c>
    </row>
    <row r="74" spans="1:16" x14ac:dyDescent="0.3">
      <c r="A74" s="25" t="s">
        <v>119</v>
      </c>
      <c r="B74" s="13" t="str">
        <f t="shared" si="12"/>
        <v>3</v>
      </c>
      <c r="C74" s="13" t="str">
        <f t="shared" si="13"/>
        <v>39</v>
      </c>
      <c r="D74" s="13" t="str">
        <f t="shared" si="14"/>
        <v>399</v>
      </c>
      <c r="E74" s="26" t="s">
        <v>120</v>
      </c>
      <c r="F74" s="27">
        <v>300000</v>
      </c>
      <c r="G74" s="27">
        <v>0</v>
      </c>
      <c r="H74" s="27">
        <v>300000</v>
      </c>
      <c r="I74" s="27">
        <v>53016.55</v>
      </c>
      <c r="J74" s="17">
        <f t="shared" si="3"/>
        <v>0.17672183333333336</v>
      </c>
      <c r="K74" s="27">
        <v>53016.55</v>
      </c>
      <c r="L74" s="27">
        <v>0</v>
      </c>
      <c r="M74" s="27">
        <v>53016.55</v>
      </c>
      <c r="N74" s="17">
        <f t="shared" si="4"/>
        <v>1</v>
      </c>
      <c r="O74" s="27">
        <v>0</v>
      </c>
      <c r="P74" s="18">
        <f t="shared" si="5"/>
        <v>-246983.45</v>
      </c>
    </row>
    <row r="75" spans="1:16" x14ac:dyDescent="0.3">
      <c r="A75" s="25" t="s">
        <v>252</v>
      </c>
      <c r="B75" s="13" t="str">
        <f t="shared" si="12"/>
        <v>3</v>
      </c>
      <c r="C75" s="13" t="str">
        <f t="shared" si="13"/>
        <v>39</v>
      </c>
      <c r="D75" s="13" t="str">
        <f t="shared" si="14"/>
        <v>399</v>
      </c>
      <c r="E75" s="26" t="s">
        <v>253</v>
      </c>
      <c r="F75" s="27">
        <v>10000</v>
      </c>
      <c r="G75" s="27">
        <v>0</v>
      </c>
      <c r="H75" s="27">
        <v>10000</v>
      </c>
      <c r="I75" s="27">
        <v>26.92</v>
      </c>
      <c r="J75" s="17">
        <f t="shared" si="3"/>
        <v>2.6920000000000004E-3</v>
      </c>
      <c r="K75" s="27">
        <v>26.92</v>
      </c>
      <c r="L75" s="27">
        <v>0</v>
      </c>
      <c r="M75" s="27">
        <v>26.92</v>
      </c>
      <c r="N75" s="17">
        <f t="shared" si="4"/>
        <v>1</v>
      </c>
      <c r="O75" s="27">
        <v>0</v>
      </c>
      <c r="P75" s="18">
        <f t="shared" si="5"/>
        <v>-9973.08</v>
      </c>
    </row>
    <row r="76" spans="1:16" x14ac:dyDescent="0.3">
      <c r="A76" s="25" t="s">
        <v>121</v>
      </c>
      <c r="B76" s="13" t="str">
        <f t="shared" si="12"/>
        <v>3</v>
      </c>
      <c r="C76" s="13" t="str">
        <f t="shared" si="13"/>
        <v>39</v>
      </c>
      <c r="D76" s="13" t="str">
        <f t="shared" si="14"/>
        <v>399</v>
      </c>
      <c r="E76" s="26" t="s">
        <v>122</v>
      </c>
      <c r="F76" s="27">
        <v>0</v>
      </c>
      <c r="G76" s="27">
        <v>0</v>
      </c>
      <c r="H76" s="27">
        <v>0</v>
      </c>
      <c r="I76" s="27">
        <v>8063.26</v>
      </c>
      <c r="J76" s="17" t="str">
        <f t="shared" si="3"/>
        <v xml:space="preserve"> </v>
      </c>
      <c r="K76" s="27">
        <v>8063.26</v>
      </c>
      <c r="L76" s="27">
        <v>0</v>
      </c>
      <c r="M76" s="27">
        <v>8063.26</v>
      </c>
      <c r="N76" s="17">
        <f t="shared" si="4"/>
        <v>1</v>
      </c>
      <c r="O76" s="27">
        <v>0</v>
      </c>
      <c r="P76" s="18">
        <f t="shared" si="5"/>
        <v>8063.26</v>
      </c>
    </row>
    <row r="77" spans="1:16" x14ac:dyDescent="0.3">
      <c r="A77" s="25" t="s">
        <v>123</v>
      </c>
      <c r="B77" s="13" t="str">
        <f t="shared" si="12"/>
        <v>3</v>
      </c>
      <c r="C77" s="13" t="str">
        <f t="shared" si="13"/>
        <v>39</v>
      </c>
      <c r="D77" s="13" t="str">
        <f t="shared" si="14"/>
        <v>399</v>
      </c>
      <c r="E77" s="26" t="s">
        <v>287</v>
      </c>
      <c r="F77" s="27">
        <v>20000</v>
      </c>
      <c r="G77" s="27">
        <v>0</v>
      </c>
      <c r="H77" s="27">
        <v>20000</v>
      </c>
      <c r="I77" s="27">
        <v>10530.98</v>
      </c>
      <c r="J77" s="17">
        <f t="shared" si="3"/>
        <v>0.52654899999999993</v>
      </c>
      <c r="K77" s="27">
        <v>4457.6499999999996</v>
      </c>
      <c r="L77" s="27">
        <v>0</v>
      </c>
      <c r="M77" s="27">
        <v>4457.6499999999996</v>
      </c>
      <c r="N77" s="17">
        <f t="shared" si="4"/>
        <v>0.42328919055966302</v>
      </c>
      <c r="O77" s="27">
        <v>6073.33</v>
      </c>
      <c r="P77" s="18">
        <f t="shared" si="5"/>
        <v>-9469.02</v>
      </c>
    </row>
    <row r="78" spans="1:16" x14ac:dyDescent="0.3">
      <c r="A78" s="25" t="s">
        <v>124</v>
      </c>
      <c r="B78" s="13" t="str">
        <f t="shared" si="12"/>
        <v>3</v>
      </c>
      <c r="C78" s="13" t="str">
        <f t="shared" si="13"/>
        <v>39</v>
      </c>
      <c r="D78" s="13" t="str">
        <f t="shared" si="14"/>
        <v>399</v>
      </c>
      <c r="E78" s="26" t="s">
        <v>125</v>
      </c>
      <c r="F78" s="27">
        <v>0</v>
      </c>
      <c r="G78" s="27">
        <v>0</v>
      </c>
      <c r="H78" s="27">
        <v>0</v>
      </c>
      <c r="I78" s="27">
        <v>0</v>
      </c>
      <c r="J78" s="17" t="str">
        <f t="shared" ref="J78:J141" si="15">IF(H78=0," ",I78/H78)</f>
        <v xml:space="preserve"> </v>
      </c>
      <c r="K78" s="27">
        <v>0</v>
      </c>
      <c r="L78" s="27">
        <v>0</v>
      </c>
      <c r="M78" s="27">
        <v>0</v>
      </c>
      <c r="N78" s="17" t="str">
        <f t="shared" ref="N78:N141" si="16">IF(I78=0," ",M78/I78)</f>
        <v xml:space="preserve"> </v>
      </c>
      <c r="O78" s="27">
        <v>0</v>
      </c>
      <c r="P78" s="18">
        <f t="shared" ref="P78:P141" si="17">I78-H78</f>
        <v>0</v>
      </c>
    </row>
    <row r="79" spans="1:16" x14ac:dyDescent="0.3">
      <c r="A79" s="25" t="s">
        <v>215</v>
      </c>
      <c r="B79" s="13" t="str">
        <f t="shared" si="12"/>
        <v>3</v>
      </c>
      <c r="C79" s="13" t="str">
        <f t="shared" si="13"/>
        <v>39</v>
      </c>
      <c r="D79" s="13" t="str">
        <f t="shared" si="14"/>
        <v>399</v>
      </c>
      <c r="E79" s="26" t="s">
        <v>241</v>
      </c>
      <c r="F79" s="27">
        <v>4440</v>
      </c>
      <c r="G79" s="27">
        <v>0</v>
      </c>
      <c r="H79" s="27">
        <v>4440</v>
      </c>
      <c r="I79" s="27">
        <v>3315</v>
      </c>
      <c r="J79" s="17">
        <f t="shared" si="15"/>
        <v>0.7466216216216216</v>
      </c>
      <c r="K79" s="27">
        <v>0</v>
      </c>
      <c r="L79" s="27">
        <v>0</v>
      </c>
      <c r="M79" s="27">
        <v>0</v>
      </c>
      <c r="N79" s="17">
        <f t="shared" si="16"/>
        <v>0</v>
      </c>
      <c r="O79" s="27">
        <v>3315</v>
      </c>
      <c r="P79" s="18">
        <f t="shared" si="17"/>
        <v>-1125</v>
      </c>
    </row>
    <row r="80" spans="1:16" x14ac:dyDescent="0.3">
      <c r="A80" s="25" t="s">
        <v>126</v>
      </c>
      <c r="B80" s="13" t="str">
        <f t="shared" si="12"/>
        <v>4</v>
      </c>
      <c r="C80" s="13" t="str">
        <f t="shared" si="13"/>
        <v>42</v>
      </c>
      <c r="D80" s="13" t="str">
        <f t="shared" si="14"/>
        <v>420</v>
      </c>
      <c r="E80" s="26" t="s">
        <v>127</v>
      </c>
      <c r="F80" s="27">
        <v>72461640</v>
      </c>
      <c r="G80" s="27">
        <v>0</v>
      </c>
      <c r="H80" s="27">
        <v>72461640</v>
      </c>
      <c r="I80" s="27">
        <v>73421835.629999995</v>
      </c>
      <c r="J80" s="17">
        <f t="shared" si="15"/>
        <v>1.0132510888519772</v>
      </c>
      <c r="K80" s="27">
        <v>74683956.450000003</v>
      </c>
      <c r="L80" s="27">
        <v>1262120.82</v>
      </c>
      <c r="M80" s="27">
        <v>73421835.629999995</v>
      </c>
      <c r="N80" s="17">
        <f t="shared" si="16"/>
        <v>1</v>
      </c>
      <c r="O80" s="27">
        <v>0</v>
      </c>
      <c r="P80" s="18">
        <f t="shared" si="17"/>
        <v>960195.62999999523</v>
      </c>
    </row>
    <row r="81" spans="1:16" x14ac:dyDescent="0.3">
      <c r="A81" s="25" t="s">
        <v>128</v>
      </c>
      <c r="B81" s="13" t="str">
        <f t="shared" si="12"/>
        <v>4</v>
      </c>
      <c r="C81" s="13" t="str">
        <f t="shared" si="13"/>
        <v>42</v>
      </c>
      <c r="D81" s="13" t="str">
        <f t="shared" si="14"/>
        <v>420</v>
      </c>
      <c r="E81" s="26" t="s">
        <v>129</v>
      </c>
      <c r="F81" s="27">
        <v>1500000</v>
      </c>
      <c r="G81" s="27">
        <v>0</v>
      </c>
      <c r="H81" s="27">
        <v>1500000</v>
      </c>
      <c r="I81" s="27">
        <v>1653219.21</v>
      </c>
      <c r="J81" s="17">
        <f t="shared" si="15"/>
        <v>1.1021461399999999</v>
      </c>
      <c r="K81" s="27">
        <v>1653219.21</v>
      </c>
      <c r="L81" s="27">
        <v>0</v>
      </c>
      <c r="M81" s="27">
        <v>1653219.21</v>
      </c>
      <c r="N81" s="17">
        <f t="shared" si="16"/>
        <v>1</v>
      </c>
      <c r="O81" s="27">
        <v>0</v>
      </c>
      <c r="P81" s="18">
        <f t="shared" si="17"/>
        <v>153219.20999999996</v>
      </c>
    </row>
    <row r="82" spans="1:16" x14ac:dyDescent="0.3">
      <c r="A82" s="25" t="s">
        <v>226</v>
      </c>
      <c r="B82" s="13" t="str">
        <f t="shared" si="12"/>
        <v>4</v>
      </c>
      <c r="C82" s="13" t="str">
        <f t="shared" si="13"/>
        <v>42</v>
      </c>
      <c r="D82" s="13" t="str">
        <f t="shared" si="14"/>
        <v>420</v>
      </c>
      <c r="E82" s="26" t="s">
        <v>242</v>
      </c>
      <c r="F82" s="27">
        <v>130870</v>
      </c>
      <c r="G82" s="27">
        <v>0</v>
      </c>
      <c r="H82" s="27">
        <v>130870</v>
      </c>
      <c r="I82" s="27">
        <v>0</v>
      </c>
      <c r="J82" s="17">
        <f t="shared" si="15"/>
        <v>0</v>
      </c>
      <c r="K82" s="27">
        <v>0</v>
      </c>
      <c r="L82" s="27">
        <v>0</v>
      </c>
      <c r="M82" s="27">
        <v>0</v>
      </c>
      <c r="N82" s="17" t="str">
        <f t="shared" si="16"/>
        <v xml:space="preserve"> </v>
      </c>
      <c r="O82" s="27">
        <v>0</v>
      </c>
      <c r="P82" s="18">
        <f t="shared" si="17"/>
        <v>-130870</v>
      </c>
    </row>
    <row r="83" spans="1:16" x14ac:dyDescent="0.3">
      <c r="A83" s="25" t="s">
        <v>254</v>
      </c>
      <c r="B83" s="13" t="str">
        <f t="shared" si="12"/>
        <v>4</v>
      </c>
      <c r="C83" s="13" t="str">
        <f t="shared" si="13"/>
        <v>42</v>
      </c>
      <c r="D83" s="13" t="str">
        <f t="shared" si="14"/>
        <v>420</v>
      </c>
      <c r="E83" s="26" t="s">
        <v>255</v>
      </c>
      <c r="F83" s="27">
        <v>0</v>
      </c>
      <c r="G83" s="27">
        <v>0</v>
      </c>
      <c r="H83" s="27">
        <v>0</v>
      </c>
      <c r="I83" s="27">
        <v>0</v>
      </c>
      <c r="J83" s="17" t="str">
        <f t="shared" si="15"/>
        <v xml:space="preserve"> </v>
      </c>
      <c r="K83" s="27">
        <v>0</v>
      </c>
      <c r="L83" s="27">
        <v>0</v>
      </c>
      <c r="M83" s="27">
        <v>0</v>
      </c>
      <c r="N83" s="17" t="str">
        <f t="shared" si="16"/>
        <v xml:space="preserve"> </v>
      </c>
      <c r="O83" s="27">
        <v>0</v>
      </c>
      <c r="P83" s="18">
        <f t="shared" si="17"/>
        <v>0</v>
      </c>
    </row>
    <row r="84" spans="1:16" x14ac:dyDescent="0.3">
      <c r="A84" s="25" t="s">
        <v>235</v>
      </c>
      <c r="B84" s="13" t="str">
        <f t="shared" si="12"/>
        <v>4</v>
      </c>
      <c r="C84" s="13" t="str">
        <f t="shared" si="13"/>
        <v>42</v>
      </c>
      <c r="D84" s="13" t="str">
        <f t="shared" si="14"/>
        <v>420</v>
      </c>
      <c r="E84" s="26" t="s">
        <v>243</v>
      </c>
      <c r="F84" s="27">
        <v>0</v>
      </c>
      <c r="G84" s="27">
        <v>0</v>
      </c>
      <c r="H84" s="27">
        <v>0</v>
      </c>
      <c r="I84" s="27">
        <v>22228.18</v>
      </c>
      <c r="J84" s="17" t="str">
        <f t="shared" si="15"/>
        <v xml:space="preserve"> </v>
      </c>
      <c r="K84" s="27">
        <v>22228.18</v>
      </c>
      <c r="L84" s="27">
        <v>0</v>
      </c>
      <c r="M84" s="27">
        <v>22228.18</v>
      </c>
      <c r="N84" s="17">
        <f t="shared" si="16"/>
        <v>1</v>
      </c>
      <c r="O84" s="27">
        <v>0</v>
      </c>
      <c r="P84" s="18">
        <f t="shared" si="17"/>
        <v>22228.18</v>
      </c>
    </row>
    <row r="85" spans="1:16" x14ac:dyDescent="0.3">
      <c r="A85" s="25" t="s">
        <v>269</v>
      </c>
      <c r="B85" s="13" t="str">
        <f t="shared" si="12"/>
        <v>4</v>
      </c>
      <c r="C85" s="13" t="str">
        <f t="shared" si="13"/>
        <v>42</v>
      </c>
      <c r="D85" s="13" t="str">
        <f t="shared" si="14"/>
        <v>421</v>
      </c>
      <c r="E85" s="26" t="s">
        <v>270</v>
      </c>
      <c r="F85" s="27">
        <v>0</v>
      </c>
      <c r="G85" s="27">
        <v>0</v>
      </c>
      <c r="H85" s="27">
        <v>0</v>
      </c>
      <c r="I85" s="27">
        <v>3459.4</v>
      </c>
      <c r="J85" s="17" t="str">
        <f t="shared" si="15"/>
        <v xml:space="preserve"> </v>
      </c>
      <c r="K85" s="27">
        <v>3459.4</v>
      </c>
      <c r="L85" s="27">
        <v>0</v>
      </c>
      <c r="M85" s="27">
        <v>3459.4</v>
      </c>
      <c r="N85" s="17">
        <f t="shared" si="16"/>
        <v>1</v>
      </c>
      <c r="O85" s="27">
        <v>0</v>
      </c>
      <c r="P85" s="18">
        <f t="shared" si="17"/>
        <v>3459.4</v>
      </c>
    </row>
    <row r="86" spans="1:16" x14ac:dyDescent="0.3">
      <c r="A86" s="25" t="s">
        <v>130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6" t="s">
        <v>131</v>
      </c>
      <c r="F86" s="27">
        <v>5571100</v>
      </c>
      <c r="G86" s="27">
        <v>0</v>
      </c>
      <c r="H86" s="27">
        <v>5571100</v>
      </c>
      <c r="I86" s="27">
        <v>3616824.74</v>
      </c>
      <c r="J86" s="17">
        <f t="shared" si="15"/>
        <v>0.6492119581411212</v>
      </c>
      <c r="K86" s="27">
        <v>3616824.74</v>
      </c>
      <c r="L86" s="27">
        <v>0</v>
      </c>
      <c r="M86" s="27">
        <v>3616824.74</v>
      </c>
      <c r="N86" s="17">
        <f t="shared" si="16"/>
        <v>1</v>
      </c>
      <c r="O86" s="27">
        <v>0</v>
      </c>
      <c r="P86" s="18">
        <f t="shared" si="17"/>
        <v>-1954275.2599999998</v>
      </c>
    </row>
    <row r="87" spans="1:16" x14ac:dyDescent="0.3">
      <c r="A87" s="25" t="s">
        <v>132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6" t="s">
        <v>133</v>
      </c>
      <c r="F87" s="27">
        <v>128700</v>
      </c>
      <c r="G87" s="27">
        <v>0</v>
      </c>
      <c r="H87" s="27">
        <v>128700</v>
      </c>
      <c r="I87" s="27">
        <v>107580.27</v>
      </c>
      <c r="J87" s="17">
        <f t="shared" si="15"/>
        <v>0.83589953379953386</v>
      </c>
      <c r="K87" s="27">
        <v>107580.27</v>
      </c>
      <c r="L87" s="27">
        <v>0</v>
      </c>
      <c r="M87" s="27">
        <v>107580.27</v>
      </c>
      <c r="N87" s="17">
        <f t="shared" si="16"/>
        <v>1</v>
      </c>
      <c r="O87" s="27">
        <v>0</v>
      </c>
      <c r="P87" s="18">
        <f t="shared" si="17"/>
        <v>-21119.729999999996</v>
      </c>
    </row>
    <row r="88" spans="1:16" x14ac:dyDescent="0.3">
      <c r="A88" s="25" t="s">
        <v>134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6" t="s">
        <v>135</v>
      </c>
      <c r="F88" s="27">
        <v>2602735</v>
      </c>
      <c r="G88" s="27">
        <v>109666.2</v>
      </c>
      <c r="H88" s="27">
        <v>2712401.2</v>
      </c>
      <c r="I88" s="27">
        <v>3610751.44</v>
      </c>
      <c r="J88" s="17">
        <f t="shared" si="15"/>
        <v>1.3312010922278017</v>
      </c>
      <c r="K88" s="27">
        <v>3610751.44</v>
      </c>
      <c r="L88" s="27">
        <v>0</v>
      </c>
      <c r="M88" s="27">
        <v>3610751.44</v>
      </c>
      <c r="N88" s="17">
        <f t="shared" si="16"/>
        <v>1</v>
      </c>
      <c r="O88" s="27">
        <v>0</v>
      </c>
      <c r="P88" s="18">
        <f t="shared" si="17"/>
        <v>898350.23999999976</v>
      </c>
    </row>
    <row r="89" spans="1:16" x14ac:dyDescent="0.3">
      <c r="A89" s="25" t="s">
        <v>136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6" t="s">
        <v>203</v>
      </c>
      <c r="F89" s="27">
        <v>498490</v>
      </c>
      <c r="G89" s="27">
        <v>0</v>
      </c>
      <c r="H89" s="27">
        <v>498490</v>
      </c>
      <c r="I89" s="27">
        <v>366991.46</v>
      </c>
      <c r="J89" s="17">
        <f t="shared" si="15"/>
        <v>0.73620626291400038</v>
      </c>
      <c r="K89" s="27">
        <v>366991.46</v>
      </c>
      <c r="L89" s="27">
        <v>0</v>
      </c>
      <c r="M89" s="27">
        <v>366991.46</v>
      </c>
      <c r="N89" s="17">
        <f t="shared" si="16"/>
        <v>1</v>
      </c>
      <c r="O89" s="27">
        <v>0</v>
      </c>
      <c r="P89" s="18">
        <f t="shared" si="17"/>
        <v>-131498.53999999998</v>
      </c>
    </row>
    <row r="90" spans="1:16" x14ac:dyDescent="0.3">
      <c r="A90" s="25" t="s">
        <v>137</v>
      </c>
      <c r="B90" s="13" t="str">
        <f t="shared" ref="B90:B150" si="18">LEFT(A90,1)</f>
        <v>4</v>
      </c>
      <c r="C90" s="13" t="str">
        <f t="shared" ref="C90:C150" si="19">LEFT(A90,2)</f>
        <v>45</v>
      </c>
      <c r="D90" s="13" t="str">
        <f t="shared" ref="D90:D150" si="20">LEFT(A90,3)</f>
        <v>450</v>
      </c>
      <c r="E90" s="26" t="s">
        <v>138</v>
      </c>
      <c r="F90" s="27">
        <v>0</v>
      </c>
      <c r="G90" s="27">
        <v>38500</v>
      </c>
      <c r="H90" s="27">
        <v>38500</v>
      </c>
      <c r="I90" s="27">
        <v>57250</v>
      </c>
      <c r="J90" s="17">
        <f t="shared" si="15"/>
        <v>1.4870129870129871</v>
      </c>
      <c r="K90" s="27">
        <v>57250</v>
      </c>
      <c r="L90" s="27">
        <v>0</v>
      </c>
      <c r="M90" s="27">
        <v>57250</v>
      </c>
      <c r="N90" s="17">
        <f t="shared" si="16"/>
        <v>1</v>
      </c>
      <c r="O90" s="27">
        <v>0</v>
      </c>
      <c r="P90" s="18">
        <f t="shared" si="17"/>
        <v>18750</v>
      </c>
    </row>
    <row r="91" spans="1:16" x14ac:dyDescent="0.3">
      <c r="A91" s="25" t="s">
        <v>139</v>
      </c>
      <c r="B91" s="13" t="str">
        <f t="shared" si="18"/>
        <v>4</v>
      </c>
      <c r="C91" s="13" t="str">
        <f t="shared" si="19"/>
        <v>45</v>
      </c>
      <c r="D91" s="13" t="str">
        <f t="shared" si="20"/>
        <v>450</v>
      </c>
      <c r="E91" s="26" t="s">
        <v>140</v>
      </c>
      <c r="F91" s="27">
        <v>533260</v>
      </c>
      <c r="G91" s="27">
        <v>0</v>
      </c>
      <c r="H91" s="27">
        <v>533260</v>
      </c>
      <c r="I91" s="27">
        <v>533258</v>
      </c>
      <c r="J91" s="17">
        <f t="shared" si="15"/>
        <v>0.9999962494843041</v>
      </c>
      <c r="K91" s="27">
        <v>533258</v>
      </c>
      <c r="L91" s="27">
        <v>0</v>
      </c>
      <c r="M91" s="27">
        <v>533258</v>
      </c>
      <c r="N91" s="17">
        <f t="shared" si="16"/>
        <v>1</v>
      </c>
      <c r="O91" s="27">
        <v>0</v>
      </c>
      <c r="P91" s="18">
        <f t="shared" si="17"/>
        <v>-2</v>
      </c>
    </row>
    <row r="92" spans="1:16" x14ac:dyDescent="0.3">
      <c r="A92" s="25" t="s">
        <v>141</v>
      </c>
      <c r="B92" s="13" t="str">
        <f t="shared" si="18"/>
        <v>4</v>
      </c>
      <c r="C92" s="13" t="str">
        <f t="shared" si="19"/>
        <v>45</v>
      </c>
      <c r="D92" s="13" t="str">
        <f t="shared" si="20"/>
        <v>450</v>
      </c>
      <c r="E92" s="26" t="s">
        <v>142</v>
      </c>
      <c r="F92" s="27">
        <v>1375</v>
      </c>
      <c r="G92" s="27">
        <v>0</v>
      </c>
      <c r="H92" s="27">
        <v>1375</v>
      </c>
      <c r="I92" s="27">
        <v>1374</v>
      </c>
      <c r="J92" s="17">
        <f t="shared" si="15"/>
        <v>0.99927272727272731</v>
      </c>
      <c r="K92" s="27">
        <v>1374</v>
      </c>
      <c r="L92" s="27">
        <v>0</v>
      </c>
      <c r="M92" s="27">
        <v>1374</v>
      </c>
      <c r="N92" s="17">
        <f t="shared" si="16"/>
        <v>1</v>
      </c>
      <c r="O92" s="27">
        <v>0</v>
      </c>
      <c r="P92" s="18">
        <f t="shared" si="17"/>
        <v>-1</v>
      </c>
    </row>
    <row r="93" spans="1:16" x14ac:dyDescent="0.3">
      <c r="A93" s="25" t="s">
        <v>143</v>
      </c>
      <c r="B93" s="13" t="str">
        <f t="shared" si="18"/>
        <v>4</v>
      </c>
      <c r="C93" s="13" t="str">
        <f t="shared" si="19"/>
        <v>45</v>
      </c>
      <c r="D93" s="13" t="str">
        <f t="shared" si="20"/>
        <v>450</v>
      </c>
      <c r="E93" s="26" t="s">
        <v>144</v>
      </c>
      <c r="F93" s="27">
        <v>9750</v>
      </c>
      <c r="G93" s="27">
        <v>0</v>
      </c>
      <c r="H93" s="27">
        <v>9750</v>
      </c>
      <c r="I93" s="27">
        <v>9750</v>
      </c>
      <c r="J93" s="17">
        <f t="shared" si="15"/>
        <v>1</v>
      </c>
      <c r="K93" s="27">
        <v>9750</v>
      </c>
      <c r="L93" s="27">
        <v>0</v>
      </c>
      <c r="M93" s="27">
        <v>9750</v>
      </c>
      <c r="N93" s="17">
        <f t="shared" si="16"/>
        <v>1</v>
      </c>
      <c r="O93" s="27">
        <v>0</v>
      </c>
      <c r="P93" s="18">
        <f t="shared" si="17"/>
        <v>0</v>
      </c>
    </row>
    <row r="94" spans="1:16" x14ac:dyDescent="0.3">
      <c r="A94" s="25" t="s">
        <v>145</v>
      </c>
      <c r="B94" s="13" t="str">
        <f t="shared" si="18"/>
        <v>4</v>
      </c>
      <c r="C94" s="13" t="str">
        <f t="shared" si="19"/>
        <v>45</v>
      </c>
      <c r="D94" s="13" t="str">
        <f t="shared" si="20"/>
        <v>450</v>
      </c>
      <c r="E94" s="26" t="s">
        <v>146</v>
      </c>
      <c r="F94" s="27">
        <v>88000</v>
      </c>
      <c r="G94" s="27">
        <v>0</v>
      </c>
      <c r="H94" s="27">
        <v>88000</v>
      </c>
      <c r="I94" s="27">
        <v>129629.7</v>
      </c>
      <c r="J94" s="17">
        <f t="shared" si="15"/>
        <v>1.4730647727272728</v>
      </c>
      <c r="K94" s="27">
        <v>129629.7</v>
      </c>
      <c r="L94" s="27">
        <v>0</v>
      </c>
      <c r="M94" s="27">
        <v>129629.7</v>
      </c>
      <c r="N94" s="17">
        <f t="shared" si="16"/>
        <v>1</v>
      </c>
      <c r="O94" s="27">
        <v>0</v>
      </c>
      <c r="P94" s="18">
        <f t="shared" si="17"/>
        <v>41629.699999999997</v>
      </c>
    </row>
    <row r="95" spans="1:16" x14ac:dyDescent="0.3">
      <c r="A95" s="25" t="s">
        <v>147</v>
      </c>
      <c r="B95" s="13" t="str">
        <f t="shared" si="18"/>
        <v>4</v>
      </c>
      <c r="C95" s="13" t="str">
        <f t="shared" si="19"/>
        <v>45</v>
      </c>
      <c r="D95" s="13" t="str">
        <f t="shared" si="20"/>
        <v>450</v>
      </c>
      <c r="E95" s="26" t="s">
        <v>148</v>
      </c>
      <c r="F95" s="27">
        <v>810235</v>
      </c>
      <c r="G95" s="27">
        <v>0</v>
      </c>
      <c r="H95" s="27">
        <v>810235</v>
      </c>
      <c r="I95" s="27">
        <v>1336884.45</v>
      </c>
      <c r="J95" s="17">
        <f t="shared" si="15"/>
        <v>1.6499959271075675</v>
      </c>
      <c r="K95" s="27">
        <v>1336884.45</v>
      </c>
      <c r="L95" s="27">
        <v>0</v>
      </c>
      <c r="M95" s="27">
        <v>1336884.45</v>
      </c>
      <c r="N95" s="17">
        <f t="shared" si="16"/>
        <v>1</v>
      </c>
      <c r="O95" s="27">
        <v>0</v>
      </c>
      <c r="P95" s="18">
        <f t="shared" si="17"/>
        <v>526649.44999999995</v>
      </c>
    </row>
    <row r="96" spans="1:16" x14ac:dyDescent="0.3">
      <c r="A96" s="25" t="s">
        <v>323</v>
      </c>
      <c r="B96" s="13" t="str">
        <f t="shared" si="18"/>
        <v>4</v>
      </c>
      <c r="C96" s="13" t="str">
        <f t="shared" si="19"/>
        <v>45</v>
      </c>
      <c r="D96" s="13" t="str">
        <f t="shared" si="20"/>
        <v>450</v>
      </c>
      <c r="E96" s="26" t="s">
        <v>324</v>
      </c>
      <c r="F96" s="27">
        <v>0</v>
      </c>
      <c r="G96" s="27">
        <v>212578</v>
      </c>
      <c r="H96" s="27">
        <v>212578</v>
      </c>
      <c r="I96" s="27">
        <v>212578</v>
      </c>
      <c r="J96" s="17">
        <f t="shared" si="15"/>
        <v>1</v>
      </c>
      <c r="K96" s="27">
        <v>212578</v>
      </c>
      <c r="L96" s="27">
        <v>0</v>
      </c>
      <c r="M96" s="27">
        <v>212578</v>
      </c>
      <c r="N96" s="17">
        <f t="shared" si="16"/>
        <v>1</v>
      </c>
      <c r="O96" s="27">
        <v>0</v>
      </c>
      <c r="P96" s="18">
        <f t="shared" si="17"/>
        <v>0</v>
      </c>
    </row>
    <row r="97" spans="1:16" x14ac:dyDescent="0.3">
      <c r="A97" s="25" t="s">
        <v>325</v>
      </c>
      <c r="B97" s="13" t="str">
        <f t="shared" si="18"/>
        <v>4</v>
      </c>
      <c r="C97" s="13" t="str">
        <f t="shared" si="19"/>
        <v>45</v>
      </c>
      <c r="D97" s="13" t="str">
        <f t="shared" si="20"/>
        <v>450</v>
      </c>
      <c r="E97" s="26" t="s">
        <v>326</v>
      </c>
      <c r="F97" s="27">
        <v>0</v>
      </c>
      <c r="G97" s="27">
        <v>1932960.57</v>
      </c>
      <c r="H97" s="27">
        <v>1932960.57</v>
      </c>
      <c r="I97" s="27">
        <v>1932960.57</v>
      </c>
      <c r="J97" s="17">
        <f t="shared" si="15"/>
        <v>1</v>
      </c>
      <c r="K97" s="27">
        <v>1932960.57</v>
      </c>
      <c r="L97" s="27">
        <v>0</v>
      </c>
      <c r="M97" s="27">
        <v>1932960.57</v>
      </c>
      <c r="N97" s="17">
        <f t="shared" si="16"/>
        <v>1</v>
      </c>
      <c r="O97" s="27">
        <v>0</v>
      </c>
      <c r="P97" s="18">
        <f t="shared" si="17"/>
        <v>0</v>
      </c>
    </row>
    <row r="98" spans="1:16" x14ac:dyDescent="0.3">
      <c r="A98" s="25" t="s">
        <v>149</v>
      </c>
      <c r="B98" s="13" t="str">
        <f t="shared" si="18"/>
        <v>4</v>
      </c>
      <c r="C98" s="13" t="str">
        <f t="shared" si="19"/>
        <v>45</v>
      </c>
      <c r="D98" s="13" t="str">
        <f t="shared" si="20"/>
        <v>450</v>
      </c>
      <c r="E98" s="26" t="s">
        <v>150</v>
      </c>
      <c r="F98" s="27">
        <v>141090</v>
      </c>
      <c r="G98" s="27">
        <v>0</v>
      </c>
      <c r="H98" s="27">
        <v>141090</v>
      </c>
      <c r="I98" s="27">
        <v>245245.21</v>
      </c>
      <c r="J98" s="17">
        <f t="shared" si="15"/>
        <v>1.7382182294989013</v>
      </c>
      <c r="K98" s="27">
        <v>245245.21</v>
      </c>
      <c r="L98" s="27">
        <v>0</v>
      </c>
      <c r="M98" s="27">
        <v>245245.21</v>
      </c>
      <c r="N98" s="17">
        <f t="shared" si="16"/>
        <v>1</v>
      </c>
      <c r="O98" s="27">
        <v>0</v>
      </c>
      <c r="P98" s="18">
        <f t="shared" si="17"/>
        <v>104155.20999999999</v>
      </c>
    </row>
    <row r="99" spans="1:16" x14ac:dyDescent="0.3">
      <c r="A99" s="25" t="s">
        <v>151</v>
      </c>
      <c r="B99" s="13" t="str">
        <f t="shared" si="18"/>
        <v>4</v>
      </c>
      <c r="C99" s="13" t="str">
        <f t="shared" si="19"/>
        <v>45</v>
      </c>
      <c r="D99" s="13" t="str">
        <f t="shared" si="20"/>
        <v>450</v>
      </c>
      <c r="E99" s="26" t="s">
        <v>152</v>
      </c>
      <c r="F99" s="27">
        <v>216370</v>
      </c>
      <c r="G99" s="27">
        <v>0</v>
      </c>
      <c r="H99" s="27">
        <v>216370</v>
      </c>
      <c r="I99" s="27">
        <v>311872.62</v>
      </c>
      <c r="J99" s="17">
        <f t="shared" si="15"/>
        <v>1.4413856819337245</v>
      </c>
      <c r="K99" s="27">
        <v>311872.62</v>
      </c>
      <c r="L99" s="27">
        <v>0</v>
      </c>
      <c r="M99" s="27">
        <v>311872.62</v>
      </c>
      <c r="N99" s="17">
        <f t="shared" si="16"/>
        <v>1</v>
      </c>
      <c r="O99" s="27">
        <v>0</v>
      </c>
      <c r="P99" s="18">
        <f t="shared" si="17"/>
        <v>95502.62</v>
      </c>
    </row>
    <row r="100" spans="1:16" x14ac:dyDescent="0.3">
      <c r="A100" s="25" t="s">
        <v>153</v>
      </c>
      <c r="B100" s="13" t="str">
        <f t="shared" si="18"/>
        <v>4</v>
      </c>
      <c r="C100" s="13" t="str">
        <f t="shared" si="19"/>
        <v>45</v>
      </c>
      <c r="D100" s="13" t="str">
        <f t="shared" si="20"/>
        <v>450</v>
      </c>
      <c r="E100" s="26" t="s">
        <v>154</v>
      </c>
      <c r="F100" s="27">
        <v>10500</v>
      </c>
      <c r="G100" s="27">
        <v>0</v>
      </c>
      <c r="H100" s="27">
        <v>10500</v>
      </c>
      <c r="I100" s="27">
        <v>17325</v>
      </c>
      <c r="J100" s="17">
        <f t="shared" si="15"/>
        <v>1.65</v>
      </c>
      <c r="K100" s="27">
        <v>17325</v>
      </c>
      <c r="L100" s="27">
        <v>0</v>
      </c>
      <c r="M100" s="27">
        <v>17325</v>
      </c>
      <c r="N100" s="17">
        <f t="shared" si="16"/>
        <v>1</v>
      </c>
      <c r="O100" s="27">
        <v>0</v>
      </c>
      <c r="P100" s="18">
        <f t="shared" si="17"/>
        <v>6825</v>
      </c>
    </row>
    <row r="101" spans="1:16" x14ac:dyDescent="0.3">
      <c r="A101" s="25" t="s">
        <v>329</v>
      </c>
      <c r="B101" s="13" t="str">
        <f t="shared" si="18"/>
        <v>4</v>
      </c>
      <c r="C101" s="13" t="str">
        <f t="shared" si="19"/>
        <v>45</v>
      </c>
      <c r="D101" s="13" t="str">
        <f t="shared" si="20"/>
        <v>450</v>
      </c>
      <c r="E101" s="26" t="s">
        <v>330</v>
      </c>
      <c r="F101" s="27">
        <v>0</v>
      </c>
      <c r="G101" s="27">
        <v>48000</v>
      </c>
      <c r="H101" s="27">
        <v>48000</v>
      </c>
      <c r="I101" s="27">
        <v>48000</v>
      </c>
      <c r="J101" s="17">
        <f t="shared" si="15"/>
        <v>1</v>
      </c>
      <c r="K101" s="27">
        <v>48000</v>
      </c>
      <c r="L101" s="27">
        <v>0</v>
      </c>
      <c r="M101" s="27">
        <v>48000</v>
      </c>
      <c r="N101" s="17">
        <f t="shared" si="16"/>
        <v>1</v>
      </c>
      <c r="O101" s="27">
        <v>0</v>
      </c>
      <c r="P101" s="18">
        <f t="shared" si="17"/>
        <v>0</v>
      </c>
    </row>
    <row r="102" spans="1:16" x14ac:dyDescent="0.3">
      <c r="A102" s="25" t="s">
        <v>365</v>
      </c>
      <c r="B102" s="13" t="str">
        <f t="shared" si="18"/>
        <v>4</v>
      </c>
      <c r="C102" s="13" t="str">
        <f t="shared" si="19"/>
        <v>45</v>
      </c>
      <c r="D102" s="13" t="str">
        <f t="shared" si="20"/>
        <v>450</v>
      </c>
      <c r="E102" s="26" t="s">
        <v>366</v>
      </c>
      <c r="F102" s="27">
        <v>0</v>
      </c>
      <c r="G102" s="27">
        <v>0</v>
      </c>
      <c r="H102" s="27">
        <v>0</v>
      </c>
      <c r="I102" s="27">
        <v>44260</v>
      </c>
      <c r="J102" s="17" t="str">
        <f t="shared" si="15"/>
        <v xml:space="preserve"> </v>
      </c>
      <c r="K102" s="27">
        <v>44260</v>
      </c>
      <c r="L102" s="27">
        <v>0</v>
      </c>
      <c r="M102" s="27">
        <v>44260</v>
      </c>
      <c r="N102" s="17">
        <f t="shared" si="16"/>
        <v>1</v>
      </c>
      <c r="O102" s="27">
        <v>0</v>
      </c>
      <c r="P102" s="18">
        <f t="shared" si="17"/>
        <v>44260</v>
      </c>
    </row>
    <row r="103" spans="1:16" x14ac:dyDescent="0.3">
      <c r="A103" s="25" t="s">
        <v>155</v>
      </c>
      <c r="B103" s="13" t="str">
        <f t="shared" si="18"/>
        <v>4</v>
      </c>
      <c r="C103" s="13" t="str">
        <f t="shared" si="19"/>
        <v>45</v>
      </c>
      <c r="D103" s="13" t="str">
        <f t="shared" si="20"/>
        <v>450</v>
      </c>
      <c r="E103" s="26" t="s">
        <v>156</v>
      </c>
      <c r="F103" s="27">
        <v>41540</v>
      </c>
      <c r="G103" s="27">
        <v>0</v>
      </c>
      <c r="H103" s="27">
        <v>41540</v>
      </c>
      <c r="I103" s="27">
        <v>40029.800000000003</v>
      </c>
      <c r="J103" s="17">
        <f t="shared" si="15"/>
        <v>0.96364467982667312</v>
      </c>
      <c r="K103" s="27">
        <v>40029.800000000003</v>
      </c>
      <c r="L103" s="27">
        <v>0</v>
      </c>
      <c r="M103" s="27">
        <v>40029.800000000003</v>
      </c>
      <c r="N103" s="17">
        <f t="shared" si="16"/>
        <v>1</v>
      </c>
      <c r="O103" s="27">
        <v>0</v>
      </c>
      <c r="P103" s="18">
        <f t="shared" si="17"/>
        <v>-1510.1999999999971</v>
      </c>
    </row>
    <row r="104" spans="1:16" x14ac:dyDescent="0.3">
      <c r="A104" s="25" t="s">
        <v>367</v>
      </c>
      <c r="B104" s="13" t="str">
        <f t="shared" si="18"/>
        <v>4</v>
      </c>
      <c r="C104" s="13" t="str">
        <f t="shared" si="19"/>
        <v>45</v>
      </c>
      <c r="D104" s="13" t="str">
        <f t="shared" si="20"/>
        <v>450</v>
      </c>
      <c r="E104" s="26" t="s">
        <v>368</v>
      </c>
      <c r="F104" s="27">
        <v>0</v>
      </c>
      <c r="G104" s="27">
        <v>0</v>
      </c>
      <c r="H104" s="27">
        <v>0</v>
      </c>
      <c r="I104" s="27">
        <v>0</v>
      </c>
      <c r="J104" s="17" t="str">
        <f t="shared" si="15"/>
        <v xml:space="preserve"> </v>
      </c>
      <c r="K104" s="27">
        <v>0</v>
      </c>
      <c r="L104" s="27">
        <v>0</v>
      </c>
      <c r="M104" s="27">
        <v>0</v>
      </c>
      <c r="N104" s="17" t="str">
        <f t="shared" si="16"/>
        <v xml:space="preserve"> </v>
      </c>
      <c r="O104" s="27">
        <v>0</v>
      </c>
      <c r="P104" s="18">
        <f t="shared" si="17"/>
        <v>0</v>
      </c>
    </row>
    <row r="105" spans="1:16" x14ac:dyDescent="0.3">
      <c r="A105" s="25" t="s">
        <v>157</v>
      </c>
      <c r="B105" s="13" t="str">
        <f t="shared" si="18"/>
        <v>4</v>
      </c>
      <c r="C105" s="13" t="str">
        <f t="shared" si="19"/>
        <v>45</v>
      </c>
      <c r="D105" s="13" t="str">
        <f t="shared" si="20"/>
        <v>450</v>
      </c>
      <c r="E105" s="26" t="s">
        <v>158</v>
      </c>
      <c r="F105" s="27">
        <v>187000</v>
      </c>
      <c r="G105" s="27">
        <v>0</v>
      </c>
      <c r="H105" s="27">
        <v>187000</v>
      </c>
      <c r="I105" s="27">
        <v>191314.74</v>
      </c>
      <c r="J105" s="17">
        <f t="shared" si="15"/>
        <v>1.0230734759358289</v>
      </c>
      <c r="K105" s="27">
        <v>191314.74</v>
      </c>
      <c r="L105" s="27">
        <v>0</v>
      </c>
      <c r="M105" s="27">
        <v>191314.74</v>
      </c>
      <c r="N105" s="17">
        <f t="shared" si="16"/>
        <v>1</v>
      </c>
      <c r="O105" s="27">
        <v>0</v>
      </c>
      <c r="P105" s="18">
        <f t="shared" si="17"/>
        <v>4314.7399999999907</v>
      </c>
    </row>
    <row r="106" spans="1:16" x14ac:dyDescent="0.3">
      <c r="A106" s="25" t="s">
        <v>159</v>
      </c>
      <c r="B106" s="13" t="str">
        <f t="shared" si="18"/>
        <v>4</v>
      </c>
      <c r="C106" s="13" t="str">
        <f t="shared" si="19"/>
        <v>45</v>
      </c>
      <c r="D106" s="13" t="str">
        <f t="shared" si="20"/>
        <v>450</v>
      </c>
      <c r="E106" s="26" t="s">
        <v>220</v>
      </c>
      <c r="F106" s="27">
        <v>1456000</v>
      </c>
      <c r="G106" s="27">
        <v>0</v>
      </c>
      <c r="H106" s="27">
        <v>1456000</v>
      </c>
      <c r="I106" s="27">
        <v>1513807.67</v>
      </c>
      <c r="J106" s="17">
        <f t="shared" si="15"/>
        <v>1.039703070054945</v>
      </c>
      <c r="K106" s="27">
        <v>1513807.67</v>
      </c>
      <c r="L106" s="27">
        <v>0</v>
      </c>
      <c r="M106" s="27">
        <v>1513807.67</v>
      </c>
      <c r="N106" s="17">
        <f t="shared" si="16"/>
        <v>1</v>
      </c>
      <c r="O106" s="27">
        <v>0</v>
      </c>
      <c r="P106" s="18">
        <f t="shared" si="17"/>
        <v>57807.669999999925</v>
      </c>
    </row>
    <row r="107" spans="1:16" x14ac:dyDescent="0.3">
      <c r="A107" s="25" t="s">
        <v>160</v>
      </c>
      <c r="B107" s="13" t="str">
        <f t="shared" si="18"/>
        <v>4</v>
      </c>
      <c r="C107" s="13" t="str">
        <f t="shared" si="19"/>
        <v>45</v>
      </c>
      <c r="D107" s="13" t="str">
        <f t="shared" si="20"/>
        <v>450</v>
      </c>
      <c r="E107" s="26" t="s">
        <v>221</v>
      </c>
      <c r="F107" s="27">
        <v>935095</v>
      </c>
      <c r="G107" s="27">
        <v>0</v>
      </c>
      <c r="H107" s="27">
        <v>935095</v>
      </c>
      <c r="I107" s="27">
        <v>450666</v>
      </c>
      <c r="J107" s="17">
        <f t="shared" si="15"/>
        <v>0.48194675407311555</v>
      </c>
      <c r="K107" s="27">
        <v>450666</v>
      </c>
      <c r="L107" s="27">
        <v>0</v>
      </c>
      <c r="M107" s="27">
        <v>450666</v>
      </c>
      <c r="N107" s="17">
        <f t="shared" si="16"/>
        <v>1</v>
      </c>
      <c r="O107" s="27">
        <v>0</v>
      </c>
      <c r="P107" s="18">
        <f t="shared" si="17"/>
        <v>-484429</v>
      </c>
    </row>
    <row r="108" spans="1:16" x14ac:dyDescent="0.3">
      <c r="A108" s="25" t="s">
        <v>161</v>
      </c>
      <c r="B108" s="13" t="str">
        <f t="shared" si="18"/>
        <v>4</v>
      </c>
      <c r="C108" s="13" t="str">
        <f t="shared" si="19"/>
        <v>45</v>
      </c>
      <c r="D108" s="13" t="str">
        <f t="shared" si="20"/>
        <v>450</v>
      </c>
      <c r="E108" s="26" t="s">
        <v>244</v>
      </c>
      <c r="F108" s="27">
        <v>1409760</v>
      </c>
      <c r="G108" s="27">
        <v>0</v>
      </c>
      <c r="H108" s="27">
        <v>1409760</v>
      </c>
      <c r="I108" s="27">
        <v>757966.6</v>
      </c>
      <c r="J108" s="17">
        <f t="shared" si="15"/>
        <v>0.53765648053569404</v>
      </c>
      <c r="K108" s="27">
        <v>757966.6</v>
      </c>
      <c r="L108" s="27">
        <v>0</v>
      </c>
      <c r="M108" s="27">
        <v>757966.6</v>
      </c>
      <c r="N108" s="17">
        <f t="shared" si="16"/>
        <v>1</v>
      </c>
      <c r="O108" s="27">
        <v>0</v>
      </c>
      <c r="P108" s="18">
        <f t="shared" si="17"/>
        <v>-651793.4</v>
      </c>
    </row>
    <row r="109" spans="1:16" x14ac:dyDescent="0.3">
      <c r="A109" s="25" t="s">
        <v>339</v>
      </c>
      <c r="B109" s="13" t="str">
        <f t="shared" si="18"/>
        <v>4</v>
      </c>
      <c r="C109" s="13" t="str">
        <f t="shared" si="19"/>
        <v>45</v>
      </c>
      <c r="D109" s="13" t="str">
        <f t="shared" si="20"/>
        <v>450</v>
      </c>
      <c r="E109" s="26" t="s">
        <v>340</v>
      </c>
      <c r="F109" s="27">
        <v>0</v>
      </c>
      <c r="G109" s="27">
        <v>0</v>
      </c>
      <c r="H109" s="27">
        <v>0</v>
      </c>
      <c r="I109" s="27">
        <v>88472.17</v>
      </c>
      <c r="J109" s="17" t="str">
        <f t="shared" si="15"/>
        <v xml:space="preserve"> </v>
      </c>
      <c r="K109" s="27">
        <v>88472.17</v>
      </c>
      <c r="L109" s="27">
        <v>0</v>
      </c>
      <c r="M109" s="27">
        <v>88472.17</v>
      </c>
      <c r="N109" s="17">
        <f t="shared" si="16"/>
        <v>1</v>
      </c>
      <c r="O109" s="27">
        <v>0</v>
      </c>
      <c r="P109" s="18">
        <f t="shared" si="17"/>
        <v>88472.17</v>
      </c>
    </row>
    <row r="110" spans="1:16" x14ac:dyDescent="0.3">
      <c r="A110" s="25" t="s">
        <v>198</v>
      </c>
      <c r="B110" s="13" t="str">
        <f t="shared" si="18"/>
        <v>4</v>
      </c>
      <c r="C110" s="13" t="str">
        <f t="shared" si="19"/>
        <v>45</v>
      </c>
      <c r="D110" s="13" t="str">
        <f t="shared" si="20"/>
        <v>450</v>
      </c>
      <c r="E110" s="26" t="s">
        <v>288</v>
      </c>
      <c r="F110" s="27">
        <v>466400</v>
      </c>
      <c r="G110" s="27">
        <v>0</v>
      </c>
      <c r="H110" s="27">
        <v>466400</v>
      </c>
      <c r="I110" s="27">
        <v>233200</v>
      </c>
      <c r="J110" s="17">
        <f t="shared" si="15"/>
        <v>0.5</v>
      </c>
      <c r="K110" s="27">
        <v>233200</v>
      </c>
      <c r="L110" s="27">
        <v>0</v>
      </c>
      <c r="M110" s="27">
        <v>233200</v>
      </c>
      <c r="N110" s="17">
        <f t="shared" si="16"/>
        <v>1</v>
      </c>
      <c r="O110" s="27">
        <v>0</v>
      </c>
      <c r="P110" s="18">
        <f t="shared" si="17"/>
        <v>-233200</v>
      </c>
    </row>
    <row r="111" spans="1:16" x14ac:dyDescent="0.3">
      <c r="A111" s="25" t="s">
        <v>271</v>
      </c>
      <c r="B111" s="13" t="str">
        <f t="shared" si="18"/>
        <v>4</v>
      </c>
      <c r="C111" s="13" t="str">
        <f t="shared" si="19"/>
        <v>45</v>
      </c>
      <c r="D111" s="13" t="str">
        <f t="shared" si="20"/>
        <v>450</v>
      </c>
      <c r="E111" s="26" t="s">
        <v>289</v>
      </c>
      <c r="F111" s="27">
        <v>0</v>
      </c>
      <c r="G111" s="27">
        <v>0</v>
      </c>
      <c r="H111" s="27">
        <v>0</v>
      </c>
      <c r="I111" s="27">
        <v>8000</v>
      </c>
      <c r="J111" s="17" t="str">
        <f t="shared" si="15"/>
        <v xml:space="preserve"> </v>
      </c>
      <c r="K111" s="27">
        <v>8000</v>
      </c>
      <c r="L111" s="27">
        <v>0</v>
      </c>
      <c r="M111" s="27">
        <v>8000</v>
      </c>
      <c r="N111" s="17">
        <f t="shared" si="16"/>
        <v>1</v>
      </c>
      <c r="O111" s="27">
        <v>0</v>
      </c>
      <c r="P111" s="18">
        <f t="shared" si="17"/>
        <v>8000</v>
      </c>
    </row>
    <row r="112" spans="1:16" x14ac:dyDescent="0.3">
      <c r="A112" s="25" t="s">
        <v>162</v>
      </c>
      <c r="B112" s="13" t="str">
        <f t="shared" si="18"/>
        <v>4</v>
      </c>
      <c r="C112" s="13" t="str">
        <f t="shared" si="19"/>
        <v>45</v>
      </c>
      <c r="D112" s="13" t="str">
        <f t="shared" si="20"/>
        <v>450</v>
      </c>
      <c r="E112" s="26" t="s">
        <v>290</v>
      </c>
      <c r="F112" s="27">
        <v>23395</v>
      </c>
      <c r="G112" s="27">
        <v>0</v>
      </c>
      <c r="H112" s="27">
        <v>23395</v>
      </c>
      <c r="I112" s="27">
        <v>42523.62</v>
      </c>
      <c r="J112" s="17">
        <f t="shared" si="15"/>
        <v>1.8176371019448601</v>
      </c>
      <c r="K112" s="27">
        <v>42523.62</v>
      </c>
      <c r="L112" s="27">
        <v>0</v>
      </c>
      <c r="M112" s="27">
        <v>42523.62</v>
      </c>
      <c r="N112" s="17">
        <f t="shared" si="16"/>
        <v>1</v>
      </c>
      <c r="O112" s="27">
        <v>0</v>
      </c>
      <c r="P112" s="18">
        <f t="shared" si="17"/>
        <v>19128.620000000003</v>
      </c>
    </row>
    <row r="113" spans="1:16" x14ac:dyDescent="0.3">
      <c r="A113" s="25" t="s">
        <v>341</v>
      </c>
      <c r="B113" s="13" t="str">
        <f t="shared" si="18"/>
        <v>4</v>
      </c>
      <c r="C113" s="13" t="str">
        <f t="shared" si="19"/>
        <v>45</v>
      </c>
      <c r="D113" s="13" t="str">
        <f t="shared" si="20"/>
        <v>450</v>
      </c>
      <c r="E113" s="26" t="s">
        <v>342</v>
      </c>
      <c r="F113" s="27">
        <v>0</v>
      </c>
      <c r="G113" s="27">
        <v>15000</v>
      </c>
      <c r="H113" s="27">
        <v>15000</v>
      </c>
      <c r="I113" s="27">
        <v>15000</v>
      </c>
      <c r="J113" s="17">
        <f t="shared" si="15"/>
        <v>1</v>
      </c>
      <c r="K113" s="27">
        <v>15000</v>
      </c>
      <c r="L113" s="27">
        <v>0</v>
      </c>
      <c r="M113" s="27">
        <v>15000</v>
      </c>
      <c r="N113" s="17">
        <f t="shared" si="16"/>
        <v>1</v>
      </c>
      <c r="O113" s="27">
        <v>0</v>
      </c>
      <c r="P113" s="18">
        <f t="shared" si="17"/>
        <v>0</v>
      </c>
    </row>
    <row r="114" spans="1:16" x14ac:dyDescent="0.3">
      <c r="A114" s="25" t="s">
        <v>227</v>
      </c>
      <c r="B114" s="13" t="str">
        <f t="shared" si="18"/>
        <v>4</v>
      </c>
      <c r="C114" s="13" t="str">
        <f t="shared" si="19"/>
        <v>45</v>
      </c>
      <c r="D114" s="13" t="str">
        <f t="shared" si="20"/>
        <v>451</v>
      </c>
      <c r="E114" s="26" t="s">
        <v>291</v>
      </c>
      <c r="F114" s="27">
        <v>0</v>
      </c>
      <c r="G114" s="27">
        <v>0</v>
      </c>
      <c r="H114" s="27">
        <v>0</v>
      </c>
      <c r="I114" s="27">
        <v>191793.78</v>
      </c>
      <c r="J114" s="17" t="str">
        <f t="shared" si="15"/>
        <v xml:space="preserve"> </v>
      </c>
      <c r="K114" s="27">
        <v>191793.78</v>
      </c>
      <c r="L114" s="27">
        <v>0</v>
      </c>
      <c r="M114" s="27">
        <v>191793.78</v>
      </c>
      <c r="N114" s="17">
        <f t="shared" si="16"/>
        <v>1</v>
      </c>
      <c r="O114" s="27">
        <v>0</v>
      </c>
      <c r="P114" s="18">
        <f t="shared" si="17"/>
        <v>191793.78</v>
      </c>
    </row>
    <row r="115" spans="1:16" x14ac:dyDescent="0.3">
      <c r="A115" s="25" t="s">
        <v>292</v>
      </c>
      <c r="B115" s="13" t="str">
        <f t="shared" si="18"/>
        <v>4</v>
      </c>
      <c r="C115" s="13" t="str">
        <f t="shared" si="19"/>
        <v>45</v>
      </c>
      <c r="D115" s="13" t="str">
        <f t="shared" si="20"/>
        <v>451</v>
      </c>
      <c r="E115" s="26" t="s">
        <v>293</v>
      </c>
      <c r="F115" s="27">
        <v>0</v>
      </c>
      <c r="G115" s="27">
        <v>0</v>
      </c>
      <c r="H115" s="27">
        <v>0</v>
      </c>
      <c r="I115" s="27">
        <v>0</v>
      </c>
      <c r="J115" s="17" t="str">
        <f t="shared" si="15"/>
        <v xml:space="preserve"> </v>
      </c>
      <c r="K115" s="27">
        <v>0</v>
      </c>
      <c r="L115" s="27">
        <v>0</v>
      </c>
      <c r="M115" s="27">
        <v>0</v>
      </c>
      <c r="N115" s="17" t="str">
        <f t="shared" si="16"/>
        <v xml:space="preserve"> </v>
      </c>
      <c r="O115" s="27">
        <v>0</v>
      </c>
      <c r="P115" s="18">
        <f t="shared" si="17"/>
        <v>0</v>
      </c>
    </row>
    <row r="116" spans="1:16" x14ac:dyDescent="0.3">
      <c r="A116" s="25" t="s">
        <v>216</v>
      </c>
      <c r="B116" s="13" t="str">
        <f t="shared" si="18"/>
        <v>4</v>
      </c>
      <c r="C116" s="13" t="str">
        <f t="shared" si="19"/>
        <v>45</v>
      </c>
      <c r="D116" s="13" t="str">
        <f t="shared" si="20"/>
        <v>451</v>
      </c>
      <c r="E116" s="26" t="s">
        <v>294</v>
      </c>
      <c r="F116" s="27">
        <v>0</v>
      </c>
      <c r="G116" s="27">
        <v>0</v>
      </c>
      <c r="H116" s="27">
        <v>0</v>
      </c>
      <c r="I116" s="27">
        <v>0</v>
      </c>
      <c r="J116" s="17" t="str">
        <f t="shared" si="15"/>
        <v xml:space="preserve"> </v>
      </c>
      <c r="K116" s="27">
        <v>0</v>
      </c>
      <c r="L116" s="27">
        <v>0</v>
      </c>
      <c r="M116" s="27">
        <v>0</v>
      </c>
      <c r="N116" s="17" t="str">
        <f t="shared" si="16"/>
        <v xml:space="preserve"> </v>
      </c>
      <c r="O116" s="27">
        <v>0</v>
      </c>
      <c r="P116" s="18">
        <f t="shared" si="17"/>
        <v>0</v>
      </c>
    </row>
    <row r="117" spans="1:16" x14ac:dyDescent="0.3">
      <c r="A117" s="25" t="s">
        <v>228</v>
      </c>
      <c r="B117" s="13" t="str">
        <f t="shared" si="18"/>
        <v>4</v>
      </c>
      <c r="C117" s="13" t="str">
        <f t="shared" si="19"/>
        <v>45</v>
      </c>
      <c r="D117" s="13" t="str">
        <f t="shared" si="20"/>
        <v>451</v>
      </c>
      <c r="E117" s="26" t="s">
        <v>245</v>
      </c>
      <c r="F117" s="27">
        <v>0</v>
      </c>
      <c r="G117" s="27">
        <v>0</v>
      </c>
      <c r="H117" s="27">
        <v>0</v>
      </c>
      <c r="I117" s="27">
        <v>79002.960000000006</v>
      </c>
      <c r="J117" s="17" t="str">
        <f t="shared" si="15"/>
        <v xml:space="preserve"> </v>
      </c>
      <c r="K117" s="27">
        <v>79002.960000000006</v>
      </c>
      <c r="L117" s="27">
        <v>0</v>
      </c>
      <c r="M117" s="27">
        <v>79002.960000000006</v>
      </c>
      <c r="N117" s="17">
        <f t="shared" si="16"/>
        <v>1</v>
      </c>
      <c r="O117" s="27">
        <v>0</v>
      </c>
      <c r="P117" s="18">
        <f t="shared" si="17"/>
        <v>79002.960000000006</v>
      </c>
    </row>
    <row r="118" spans="1:16" x14ac:dyDescent="0.3">
      <c r="A118" s="25" t="s">
        <v>229</v>
      </c>
      <c r="B118" s="13" t="str">
        <f t="shared" si="18"/>
        <v>4</v>
      </c>
      <c r="C118" s="13" t="str">
        <f t="shared" si="19"/>
        <v>45</v>
      </c>
      <c r="D118" s="13" t="str">
        <f t="shared" si="20"/>
        <v>451</v>
      </c>
      <c r="E118" s="26" t="s">
        <v>246</v>
      </c>
      <c r="F118" s="27">
        <v>0</v>
      </c>
      <c r="G118" s="27">
        <v>0</v>
      </c>
      <c r="H118" s="27">
        <v>0</v>
      </c>
      <c r="I118" s="27">
        <v>62316.1</v>
      </c>
      <c r="J118" s="17" t="str">
        <f t="shared" si="15"/>
        <v xml:space="preserve"> </v>
      </c>
      <c r="K118" s="27">
        <v>62316.1</v>
      </c>
      <c r="L118" s="27">
        <v>0</v>
      </c>
      <c r="M118" s="27">
        <v>62316.1</v>
      </c>
      <c r="N118" s="17">
        <f t="shared" si="16"/>
        <v>1</v>
      </c>
      <c r="O118" s="27">
        <v>0</v>
      </c>
      <c r="P118" s="18">
        <f t="shared" si="17"/>
        <v>62316.1</v>
      </c>
    </row>
    <row r="119" spans="1:16" x14ac:dyDescent="0.3">
      <c r="A119" s="25" t="s">
        <v>230</v>
      </c>
      <c r="B119" s="13" t="str">
        <f t="shared" si="18"/>
        <v>4</v>
      </c>
      <c r="C119" s="13" t="str">
        <f t="shared" si="19"/>
        <v>45</v>
      </c>
      <c r="D119" s="13" t="str">
        <f t="shared" si="20"/>
        <v>451</v>
      </c>
      <c r="E119" s="26" t="s">
        <v>247</v>
      </c>
      <c r="F119" s="27">
        <v>0</v>
      </c>
      <c r="G119" s="27">
        <v>0</v>
      </c>
      <c r="H119" s="27">
        <v>0</v>
      </c>
      <c r="I119" s="27">
        <v>58288.99</v>
      </c>
      <c r="J119" s="17" t="str">
        <f t="shared" si="15"/>
        <v xml:space="preserve"> </v>
      </c>
      <c r="K119" s="27">
        <v>58288.99</v>
      </c>
      <c r="L119" s="27">
        <v>0</v>
      </c>
      <c r="M119" s="27">
        <v>58288.99</v>
      </c>
      <c r="N119" s="17">
        <f t="shared" si="16"/>
        <v>1</v>
      </c>
      <c r="O119" s="27">
        <v>0</v>
      </c>
      <c r="P119" s="18">
        <f t="shared" si="17"/>
        <v>58288.99</v>
      </c>
    </row>
    <row r="120" spans="1:16" x14ac:dyDescent="0.3">
      <c r="A120" s="25" t="s">
        <v>256</v>
      </c>
      <c r="B120" s="13" t="str">
        <f t="shared" si="18"/>
        <v>4</v>
      </c>
      <c r="C120" s="13" t="str">
        <f t="shared" si="19"/>
        <v>45</v>
      </c>
      <c r="D120" s="13" t="str">
        <f t="shared" si="20"/>
        <v>451</v>
      </c>
      <c r="E120" s="26" t="s">
        <v>295</v>
      </c>
      <c r="F120" s="27">
        <v>26850</v>
      </c>
      <c r="G120" s="27">
        <v>0</v>
      </c>
      <c r="H120" s="27">
        <v>26850</v>
      </c>
      <c r="I120" s="27">
        <v>0</v>
      </c>
      <c r="J120" s="17">
        <f t="shared" si="15"/>
        <v>0</v>
      </c>
      <c r="K120" s="27">
        <v>0</v>
      </c>
      <c r="L120" s="27">
        <v>0</v>
      </c>
      <c r="M120" s="27">
        <v>0</v>
      </c>
      <c r="N120" s="17" t="str">
        <f t="shared" si="16"/>
        <v xml:space="preserve"> </v>
      </c>
      <c r="O120" s="27">
        <v>0</v>
      </c>
      <c r="P120" s="18">
        <f t="shared" si="17"/>
        <v>-26850</v>
      </c>
    </row>
    <row r="121" spans="1:16" x14ac:dyDescent="0.3">
      <c r="A121" s="25" t="s">
        <v>257</v>
      </c>
      <c r="B121" s="13" t="str">
        <f t="shared" si="18"/>
        <v>4</v>
      </c>
      <c r="C121" s="13" t="str">
        <f t="shared" si="19"/>
        <v>45</v>
      </c>
      <c r="D121" s="13" t="str">
        <f t="shared" si="20"/>
        <v>451</v>
      </c>
      <c r="E121" s="26" t="s">
        <v>296</v>
      </c>
      <c r="F121" s="27">
        <v>462877</v>
      </c>
      <c r="G121" s="27">
        <v>0</v>
      </c>
      <c r="H121" s="27">
        <v>462877</v>
      </c>
      <c r="I121" s="27">
        <v>462877</v>
      </c>
      <c r="J121" s="17">
        <f t="shared" si="15"/>
        <v>1</v>
      </c>
      <c r="K121" s="27">
        <v>462877</v>
      </c>
      <c r="L121" s="27">
        <v>0</v>
      </c>
      <c r="M121" s="27">
        <v>462877</v>
      </c>
      <c r="N121" s="17">
        <f t="shared" si="16"/>
        <v>1</v>
      </c>
      <c r="O121" s="27">
        <v>0</v>
      </c>
      <c r="P121" s="18">
        <f t="shared" si="17"/>
        <v>0</v>
      </c>
    </row>
    <row r="122" spans="1:16" x14ac:dyDescent="0.3">
      <c r="A122" s="25" t="s">
        <v>258</v>
      </c>
      <c r="B122" s="13" t="str">
        <f t="shared" si="18"/>
        <v>4</v>
      </c>
      <c r="C122" s="13" t="str">
        <f t="shared" si="19"/>
        <v>45</v>
      </c>
      <c r="D122" s="13" t="str">
        <f t="shared" si="20"/>
        <v>451</v>
      </c>
      <c r="E122" s="26" t="s">
        <v>297</v>
      </c>
      <c r="F122" s="27">
        <v>125000</v>
      </c>
      <c r="G122" s="27">
        <v>0</v>
      </c>
      <c r="H122" s="27">
        <v>125000</v>
      </c>
      <c r="I122" s="27">
        <v>125000</v>
      </c>
      <c r="J122" s="17">
        <f t="shared" si="15"/>
        <v>1</v>
      </c>
      <c r="K122" s="27">
        <v>125000</v>
      </c>
      <c r="L122" s="27">
        <v>0</v>
      </c>
      <c r="M122" s="27">
        <v>125000</v>
      </c>
      <c r="N122" s="17">
        <f t="shared" si="16"/>
        <v>1</v>
      </c>
      <c r="O122" s="27">
        <v>0</v>
      </c>
      <c r="P122" s="18">
        <f t="shared" si="17"/>
        <v>0</v>
      </c>
    </row>
    <row r="123" spans="1:16" x14ac:dyDescent="0.3">
      <c r="A123" s="25" t="s">
        <v>259</v>
      </c>
      <c r="B123" s="13" t="str">
        <f t="shared" si="18"/>
        <v>4</v>
      </c>
      <c r="C123" s="13" t="str">
        <f t="shared" si="19"/>
        <v>45</v>
      </c>
      <c r="D123" s="13" t="str">
        <f t="shared" si="20"/>
        <v>451</v>
      </c>
      <c r="E123" s="26" t="s">
        <v>298</v>
      </c>
      <c r="F123" s="27">
        <v>91000</v>
      </c>
      <c r="G123" s="27">
        <v>0</v>
      </c>
      <c r="H123" s="27">
        <v>91000</v>
      </c>
      <c r="I123" s="27">
        <v>70000</v>
      </c>
      <c r="J123" s="17">
        <f t="shared" si="15"/>
        <v>0.76923076923076927</v>
      </c>
      <c r="K123" s="27">
        <v>70000</v>
      </c>
      <c r="L123" s="27">
        <v>0</v>
      </c>
      <c r="M123" s="27">
        <v>70000</v>
      </c>
      <c r="N123" s="17">
        <f t="shared" si="16"/>
        <v>1</v>
      </c>
      <c r="O123" s="27">
        <v>0</v>
      </c>
      <c r="P123" s="18">
        <f t="shared" si="17"/>
        <v>-21000</v>
      </c>
    </row>
    <row r="124" spans="1:16" x14ac:dyDescent="0.3">
      <c r="A124" s="25" t="s">
        <v>260</v>
      </c>
      <c r="B124" s="13" t="str">
        <f t="shared" si="18"/>
        <v>4</v>
      </c>
      <c r="C124" s="13" t="str">
        <f t="shared" si="19"/>
        <v>45</v>
      </c>
      <c r="D124" s="13" t="str">
        <f t="shared" si="20"/>
        <v>451</v>
      </c>
      <c r="E124" s="26" t="s">
        <v>299</v>
      </c>
      <c r="F124" s="27">
        <v>20000</v>
      </c>
      <c r="G124" s="27">
        <v>0</v>
      </c>
      <c r="H124" s="27">
        <v>20000</v>
      </c>
      <c r="I124" s="27">
        <v>20000</v>
      </c>
      <c r="J124" s="17">
        <f t="shared" si="15"/>
        <v>1</v>
      </c>
      <c r="K124" s="27">
        <v>20000</v>
      </c>
      <c r="L124" s="27">
        <v>0</v>
      </c>
      <c r="M124" s="27">
        <v>20000</v>
      </c>
      <c r="N124" s="17">
        <f t="shared" si="16"/>
        <v>1</v>
      </c>
      <c r="O124" s="27">
        <v>0</v>
      </c>
      <c r="P124" s="18">
        <f t="shared" si="17"/>
        <v>0</v>
      </c>
    </row>
    <row r="125" spans="1:16" x14ac:dyDescent="0.3">
      <c r="A125" s="25" t="s">
        <v>272</v>
      </c>
      <c r="B125" s="13" t="str">
        <f t="shared" si="18"/>
        <v>4</v>
      </c>
      <c r="C125" s="13" t="str">
        <f t="shared" si="19"/>
        <v>45</v>
      </c>
      <c r="D125" s="13" t="str">
        <f t="shared" si="20"/>
        <v>451</v>
      </c>
      <c r="E125" s="26" t="s">
        <v>300</v>
      </c>
      <c r="F125" s="27">
        <v>260000</v>
      </c>
      <c r="G125" s="27">
        <v>0</v>
      </c>
      <c r="H125" s="27">
        <v>260000</v>
      </c>
      <c r="I125" s="27">
        <v>260000</v>
      </c>
      <c r="J125" s="17">
        <f t="shared" si="15"/>
        <v>1</v>
      </c>
      <c r="K125" s="27">
        <v>0</v>
      </c>
      <c r="L125" s="27">
        <v>0</v>
      </c>
      <c r="M125" s="27">
        <v>0</v>
      </c>
      <c r="N125" s="17">
        <f t="shared" si="16"/>
        <v>0</v>
      </c>
      <c r="O125" s="27">
        <v>260000</v>
      </c>
      <c r="P125" s="18">
        <f t="shared" si="17"/>
        <v>0</v>
      </c>
    </row>
    <row r="126" spans="1:16" x14ac:dyDescent="0.3">
      <c r="A126" s="25" t="s">
        <v>273</v>
      </c>
      <c r="B126" s="13" t="str">
        <f t="shared" si="18"/>
        <v>4</v>
      </c>
      <c r="C126" s="13" t="str">
        <f t="shared" si="19"/>
        <v>45</v>
      </c>
      <c r="D126" s="13" t="str">
        <f t="shared" si="20"/>
        <v>451</v>
      </c>
      <c r="E126" s="26" t="s">
        <v>301</v>
      </c>
      <c r="F126" s="27">
        <v>260000</v>
      </c>
      <c r="G126" s="27">
        <v>0</v>
      </c>
      <c r="H126" s="27">
        <v>260000</v>
      </c>
      <c r="I126" s="27">
        <v>260000</v>
      </c>
      <c r="J126" s="17">
        <f t="shared" si="15"/>
        <v>1</v>
      </c>
      <c r="K126" s="27">
        <v>260000</v>
      </c>
      <c r="L126" s="27">
        <v>0</v>
      </c>
      <c r="M126" s="27">
        <v>260000</v>
      </c>
      <c r="N126" s="17">
        <f t="shared" si="16"/>
        <v>1</v>
      </c>
      <c r="O126" s="27">
        <v>0</v>
      </c>
      <c r="P126" s="18">
        <f t="shared" si="17"/>
        <v>0</v>
      </c>
    </row>
    <row r="127" spans="1:16" x14ac:dyDescent="0.3">
      <c r="A127" s="25" t="s">
        <v>274</v>
      </c>
      <c r="B127" s="13" t="str">
        <f t="shared" si="18"/>
        <v>4</v>
      </c>
      <c r="C127" s="13" t="str">
        <f t="shared" si="19"/>
        <v>45</v>
      </c>
      <c r="D127" s="13" t="str">
        <f t="shared" si="20"/>
        <v>451</v>
      </c>
      <c r="E127" s="26" t="s">
        <v>302</v>
      </c>
      <c r="F127" s="27">
        <v>5208</v>
      </c>
      <c r="G127" s="27">
        <v>0</v>
      </c>
      <c r="H127" s="27">
        <v>5208</v>
      </c>
      <c r="I127" s="27">
        <v>5208</v>
      </c>
      <c r="J127" s="17">
        <f t="shared" si="15"/>
        <v>1</v>
      </c>
      <c r="K127" s="27">
        <v>5208</v>
      </c>
      <c r="L127" s="27">
        <v>0</v>
      </c>
      <c r="M127" s="27">
        <v>5208</v>
      </c>
      <c r="N127" s="17">
        <f t="shared" si="16"/>
        <v>1</v>
      </c>
      <c r="O127" s="27">
        <v>0</v>
      </c>
      <c r="P127" s="18">
        <f t="shared" si="17"/>
        <v>0</v>
      </c>
    </row>
    <row r="128" spans="1:16" x14ac:dyDescent="0.3">
      <c r="A128" s="25" t="s">
        <v>275</v>
      </c>
      <c r="B128" s="13" t="str">
        <f t="shared" si="18"/>
        <v>4</v>
      </c>
      <c r="C128" s="13" t="str">
        <f t="shared" si="19"/>
        <v>45</v>
      </c>
      <c r="D128" s="13" t="str">
        <f t="shared" si="20"/>
        <v>451</v>
      </c>
      <c r="E128" s="26" t="s">
        <v>303</v>
      </c>
      <c r="F128" s="27">
        <v>266815</v>
      </c>
      <c r="G128" s="27">
        <v>0</v>
      </c>
      <c r="H128" s="27">
        <v>266815</v>
      </c>
      <c r="I128" s="27">
        <v>109354.9</v>
      </c>
      <c r="J128" s="17">
        <f t="shared" si="15"/>
        <v>0.4098528943275303</v>
      </c>
      <c r="K128" s="27">
        <v>109354.9</v>
      </c>
      <c r="L128" s="27">
        <v>0</v>
      </c>
      <c r="M128" s="27">
        <v>109354.9</v>
      </c>
      <c r="N128" s="17">
        <f t="shared" si="16"/>
        <v>1</v>
      </c>
      <c r="O128" s="27">
        <v>0</v>
      </c>
      <c r="P128" s="18">
        <f t="shared" si="17"/>
        <v>-157460.1</v>
      </c>
    </row>
    <row r="129" spans="1:16" x14ac:dyDescent="0.3">
      <c r="A129" s="25" t="s">
        <v>276</v>
      </c>
      <c r="B129" s="13" t="str">
        <f t="shared" si="18"/>
        <v>4</v>
      </c>
      <c r="C129" s="13" t="str">
        <f t="shared" si="19"/>
        <v>45</v>
      </c>
      <c r="D129" s="13" t="str">
        <f t="shared" si="20"/>
        <v>451</v>
      </c>
      <c r="E129" s="26" t="s">
        <v>304</v>
      </c>
      <c r="F129" s="27">
        <v>187845</v>
      </c>
      <c r="G129" s="27">
        <v>0</v>
      </c>
      <c r="H129" s="27">
        <v>187845</v>
      </c>
      <c r="I129" s="27">
        <v>81716.88</v>
      </c>
      <c r="J129" s="17">
        <f t="shared" si="15"/>
        <v>0.43502291783119063</v>
      </c>
      <c r="K129" s="27">
        <v>81716.88</v>
      </c>
      <c r="L129" s="27">
        <v>0</v>
      </c>
      <c r="M129" s="27">
        <v>81716.88</v>
      </c>
      <c r="N129" s="17">
        <f t="shared" si="16"/>
        <v>1</v>
      </c>
      <c r="O129" s="27">
        <v>0</v>
      </c>
      <c r="P129" s="18">
        <f t="shared" si="17"/>
        <v>-106128.12</v>
      </c>
    </row>
    <row r="130" spans="1:16" x14ac:dyDescent="0.3">
      <c r="A130" s="25" t="s">
        <v>277</v>
      </c>
      <c r="B130" s="13" t="str">
        <f t="shared" si="18"/>
        <v>4</v>
      </c>
      <c r="C130" s="13" t="str">
        <f t="shared" si="19"/>
        <v>45</v>
      </c>
      <c r="D130" s="13" t="str">
        <f t="shared" si="20"/>
        <v>451</v>
      </c>
      <c r="E130" s="26" t="s">
        <v>305</v>
      </c>
      <c r="F130" s="27">
        <v>138135</v>
      </c>
      <c r="G130" s="27">
        <v>0</v>
      </c>
      <c r="H130" s="27">
        <v>138135</v>
      </c>
      <c r="I130" s="27">
        <v>61287.66</v>
      </c>
      <c r="J130" s="17">
        <f t="shared" si="15"/>
        <v>0.44367944402215226</v>
      </c>
      <c r="K130" s="27">
        <v>61287.66</v>
      </c>
      <c r="L130" s="27">
        <v>0</v>
      </c>
      <c r="M130" s="27">
        <v>61287.66</v>
      </c>
      <c r="N130" s="17">
        <f t="shared" si="16"/>
        <v>1</v>
      </c>
      <c r="O130" s="27">
        <v>0</v>
      </c>
      <c r="P130" s="18">
        <f t="shared" si="17"/>
        <v>-76847.34</v>
      </c>
    </row>
    <row r="131" spans="1:16" x14ac:dyDescent="0.3">
      <c r="A131" s="25" t="s">
        <v>335</v>
      </c>
      <c r="B131" s="13" t="str">
        <f t="shared" si="18"/>
        <v>4</v>
      </c>
      <c r="C131" s="13" t="str">
        <f t="shared" si="19"/>
        <v>45</v>
      </c>
      <c r="D131" s="13" t="str">
        <f t="shared" si="20"/>
        <v>451</v>
      </c>
      <c r="E131" s="26" t="s">
        <v>336</v>
      </c>
      <c r="F131" s="27">
        <v>0</v>
      </c>
      <c r="G131" s="27">
        <v>100000</v>
      </c>
      <c r="H131" s="27">
        <v>100000</v>
      </c>
      <c r="I131" s="27">
        <v>100000</v>
      </c>
      <c r="J131" s="17">
        <f t="shared" si="15"/>
        <v>1</v>
      </c>
      <c r="K131" s="27">
        <v>100000</v>
      </c>
      <c r="L131" s="27">
        <v>0</v>
      </c>
      <c r="M131" s="27">
        <v>100000</v>
      </c>
      <c r="N131" s="17">
        <f t="shared" si="16"/>
        <v>1</v>
      </c>
      <c r="O131" s="27">
        <v>0</v>
      </c>
      <c r="P131" s="18">
        <f t="shared" si="17"/>
        <v>0</v>
      </c>
    </row>
    <row r="132" spans="1:16" x14ac:dyDescent="0.3">
      <c r="A132" s="25" t="s">
        <v>337</v>
      </c>
      <c r="B132" s="13" t="str">
        <f t="shared" si="18"/>
        <v>4</v>
      </c>
      <c r="C132" s="13" t="str">
        <f t="shared" si="19"/>
        <v>45</v>
      </c>
      <c r="D132" s="13" t="str">
        <f t="shared" si="20"/>
        <v>451</v>
      </c>
      <c r="E132" s="26" t="s">
        <v>338</v>
      </c>
      <c r="F132" s="27">
        <v>0</v>
      </c>
      <c r="G132" s="27">
        <v>40000</v>
      </c>
      <c r="H132" s="27">
        <v>40000</v>
      </c>
      <c r="I132" s="27">
        <v>40000</v>
      </c>
      <c r="J132" s="17">
        <f t="shared" si="15"/>
        <v>1</v>
      </c>
      <c r="K132" s="27">
        <v>40000</v>
      </c>
      <c r="L132" s="27">
        <v>0</v>
      </c>
      <c r="M132" s="27">
        <v>40000</v>
      </c>
      <c r="N132" s="17">
        <f t="shared" si="16"/>
        <v>1</v>
      </c>
      <c r="O132" s="27">
        <v>0</v>
      </c>
      <c r="P132" s="18">
        <f t="shared" si="17"/>
        <v>0</v>
      </c>
    </row>
    <row r="133" spans="1:16" x14ac:dyDescent="0.3">
      <c r="A133" s="25" t="s">
        <v>343</v>
      </c>
      <c r="B133" s="13" t="str">
        <f t="shared" si="18"/>
        <v>4</v>
      </c>
      <c r="C133" s="13" t="str">
        <f t="shared" si="19"/>
        <v>45</v>
      </c>
      <c r="D133" s="13" t="str">
        <f t="shared" si="20"/>
        <v>451</v>
      </c>
      <c r="E133" s="26" t="s">
        <v>344</v>
      </c>
      <c r="F133" s="27">
        <v>0</v>
      </c>
      <c r="G133" s="27">
        <v>10416</v>
      </c>
      <c r="H133" s="27">
        <v>10416</v>
      </c>
      <c r="I133" s="27">
        <v>5208</v>
      </c>
      <c r="J133" s="17">
        <f t="shared" si="15"/>
        <v>0.5</v>
      </c>
      <c r="K133" s="27">
        <v>5208</v>
      </c>
      <c r="L133" s="27">
        <v>0</v>
      </c>
      <c r="M133" s="27">
        <v>5208</v>
      </c>
      <c r="N133" s="17">
        <f t="shared" si="16"/>
        <v>1</v>
      </c>
      <c r="O133" s="27">
        <v>0</v>
      </c>
      <c r="P133" s="18">
        <f t="shared" si="17"/>
        <v>-5208</v>
      </c>
    </row>
    <row r="134" spans="1:16" x14ac:dyDescent="0.3">
      <c r="A134" s="25" t="s">
        <v>345</v>
      </c>
      <c r="B134" s="13" t="str">
        <f t="shared" si="18"/>
        <v>4</v>
      </c>
      <c r="C134" s="13" t="str">
        <f t="shared" si="19"/>
        <v>45</v>
      </c>
      <c r="D134" s="13" t="str">
        <f t="shared" si="20"/>
        <v>451</v>
      </c>
      <c r="E134" s="26" t="s">
        <v>346</v>
      </c>
      <c r="F134" s="27">
        <v>0</v>
      </c>
      <c r="G134" s="27">
        <v>17908.25</v>
      </c>
      <c r="H134" s="27">
        <v>17908.25</v>
      </c>
      <c r="I134" s="27">
        <v>30732.12</v>
      </c>
      <c r="J134" s="17">
        <f t="shared" si="15"/>
        <v>1.7160872782097636</v>
      </c>
      <c r="K134" s="27">
        <v>30732.12</v>
      </c>
      <c r="L134" s="27">
        <v>0</v>
      </c>
      <c r="M134" s="27">
        <v>30732.12</v>
      </c>
      <c r="N134" s="17">
        <f t="shared" si="16"/>
        <v>1</v>
      </c>
      <c r="O134" s="27">
        <v>0</v>
      </c>
      <c r="P134" s="18">
        <f t="shared" si="17"/>
        <v>12823.869999999999</v>
      </c>
    </row>
    <row r="135" spans="1:16" x14ac:dyDescent="0.3">
      <c r="A135" s="25" t="s">
        <v>349</v>
      </c>
      <c r="B135" s="13" t="str">
        <f t="shared" si="18"/>
        <v>4</v>
      </c>
      <c r="C135" s="13" t="str">
        <f t="shared" si="19"/>
        <v>45</v>
      </c>
      <c r="D135" s="13" t="str">
        <f t="shared" si="20"/>
        <v>451</v>
      </c>
      <c r="E135" s="26" t="s">
        <v>350</v>
      </c>
      <c r="F135" s="27">
        <v>0</v>
      </c>
      <c r="G135" s="27">
        <v>0</v>
      </c>
      <c r="H135" s="27">
        <v>0</v>
      </c>
      <c r="I135" s="27">
        <v>0</v>
      </c>
      <c r="J135" s="17" t="str">
        <f t="shared" si="15"/>
        <v xml:space="preserve"> </v>
      </c>
      <c r="K135" s="27">
        <v>0</v>
      </c>
      <c r="L135" s="27">
        <v>0</v>
      </c>
      <c r="M135" s="27">
        <v>0</v>
      </c>
      <c r="N135" s="17" t="str">
        <f t="shared" si="16"/>
        <v xml:space="preserve"> </v>
      </c>
      <c r="O135" s="27">
        <v>0</v>
      </c>
      <c r="P135" s="18">
        <f t="shared" si="17"/>
        <v>0</v>
      </c>
    </row>
    <row r="136" spans="1:16" x14ac:dyDescent="0.3">
      <c r="A136" s="25" t="s">
        <v>351</v>
      </c>
      <c r="B136" s="13" t="str">
        <f t="shared" si="18"/>
        <v>4</v>
      </c>
      <c r="C136" s="13" t="str">
        <f t="shared" si="19"/>
        <v>45</v>
      </c>
      <c r="D136" s="13" t="str">
        <f t="shared" si="20"/>
        <v>451</v>
      </c>
      <c r="E136" s="26" t="s">
        <v>352</v>
      </c>
      <c r="F136" s="27">
        <v>0</v>
      </c>
      <c r="G136" s="27">
        <v>0</v>
      </c>
      <c r="H136" s="27">
        <v>0</v>
      </c>
      <c r="I136" s="27">
        <v>0</v>
      </c>
      <c r="J136" s="17" t="str">
        <f t="shared" si="15"/>
        <v xml:space="preserve"> </v>
      </c>
      <c r="K136" s="27">
        <v>0</v>
      </c>
      <c r="L136" s="27">
        <v>0</v>
      </c>
      <c r="M136" s="27">
        <v>0</v>
      </c>
      <c r="N136" s="17" t="str">
        <f t="shared" si="16"/>
        <v xml:space="preserve"> </v>
      </c>
      <c r="O136" s="27">
        <v>0</v>
      </c>
      <c r="P136" s="18">
        <f t="shared" si="17"/>
        <v>0</v>
      </c>
    </row>
    <row r="137" spans="1:16" x14ac:dyDescent="0.3">
      <c r="A137" s="25" t="s">
        <v>369</v>
      </c>
      <c r="B137" s="13" t="str">
        <f t="shared" si="18"/>
        <v>4</v>
      </c>
      <c r="C137" s="13" t="str">
        <f t="shared" si="19"/>
        <v>45</v>
      </c>
      <c r="D137" s="13" t="str">
        <f t="shared" si="20"/>
        <v>451</v>
      </c>
      <c r="E137" s="26" t="s">
        <v>370</v>
      </c>
      <c r="F137" s="27">
        <v>0</v>
      </c>
      <c r="G137" s="27">
        <v>0</v>
      </c>
      <c r="H137" s="27">
        <v>0</v>
      </c>
      <c r="I137" s="27">
        <v>0</v>
      </c>
      <c r="J137" s="17" t="str">
        <f t="shared" si="15"/>
        <v xml:space="preserve"> </v>
      </c>
      <c r="K137" s="27">
        <v>0</v>
      </c>
      <c r="L137" s="27">
        <v>0</v>
      </c>
      <c r="M137" s="27">
        <v>0</v>
      </c>
      <c r="N137" s="17" t="str">
        <f t="shared" si="16"/>
        <v xml:space="preserve"> </v>
      </c>
      <c r="O137" s="27">
        <v>0</v>
      </c>
      <c r="P137" s="18">
        <f t="shared" si="17"/>
        <v>0</v>
      </c>
    </row>
    <row r="138" spans="1:16" x14ac:dyDescent="0.3">
      <c r="A138" s="25" t="s">
        <v>163</v>
      </c>
      <c r="B138" s="13" t="str">
        <f t="shared" si="18"/>
        <v>4</v>
      </c>
      <c r="C138" s="13" t="str">
        <f t="shared" si="19"/>
        <v>46</v>
      </c>
      <c r="D138" s="13" t="str">
        <f t="shared" si="20"/>
        <v>461</v>
      </c>
      <c r="E138" s="26" t="s">
        <v>164</v>
      </c>
      <c r="F138" s="27">
        <v>600000</v>
      </c>
      <c r="G138" s="27">
        <v>0</v>
      </c>
      <c r="H138" s="27">
        <v>600000</v>
      </c>
      <c r="I138" s="27">
        <v>600000</v>
      </c>
      <c r="J138" s="17">
        <f t="shared" si="15"/>
        <v>1</v>
      </c>
      <c r="K138" s="27">
        <v>600000</v>
      </c>
      <c r="L138" s="27">
        <v>0</v>
      </c>
      <c r="M138" s="27">
        <v>600000</v>
      </c>
      <c r="N138" s="17">
        <f t="shared" si="16"/>
        <v>1</v>
      </c>
      <c r="O138" s="27">
        <v>0</v>
      </c>
      <c r="P138" s="18">
        <f t="shared" si="17"/>
        <v>0</v>
      </c>
    </row>
    <row r="139" spans="1:16" x14ac:dyDescent="0.3">
      <c r="A139" s="25" t="s">
        <v>361</v>
      </c>
      <c r="B139" s="13" t="str">
        <f t="shared" si="18"/>
        <v>4</v>
      </c>
      <c r="C139" s="13" t="str">
        <f t="shared" si="19"/>
        <v>46</v>
      </c>
      <c r="D139" s="13" t="str">
        <f t="shared" si="20"/>
        <v>463</v>
      </c>
      <c r="E139" s="26" t="s">
        <v>362</v>
      </c>
      <c r="F139" s="27">
        <v>0</v>
      </c>
      <c r="G139" s="27">
        <v>0</v>
      </c>
      <c r="H139" s="27">
        <v>0</v>
      </c>
      <c r="I139" s="27">
        <v>392000</v>
      </c>
      <c r="J139" s="17" t="str">
        <f t="shared" si="15"/>
        <v xml:space="preserve"> </v>
      </c>
      <c r="K139" s="27">
        <v>392000</v>
      </c>
      <c r="L139" s="27">
        <v>0</v>
      </c>
      <c r="M139" s="27">
        <v>392000</v>
      </c>
      <c r="N139" s="17">
        <f t="shared" si="16"/>
        <v>1</v>
      </c>
      <c r="O139" s="27">
        <v>0</v>
      </c>
      <c r="P139" s="18">
        <f t="shared" si="17"/>
        <v>392000</v>
      </c>
    </row>
    <row r="140" spans="1:16" x14ac:dyDescent="0.3">
      <c r="A140" s="25" t="s">
        <v>347</v>
      </c>
      <c r="B140" s="13" t="str">
        <f t="shared" si="18"/>
        <v>4</v>
      </c>
      <c r="C140" s="13" t="str">
        <f t="shared" si="19"/>
        <v>46</v>
      </c>
      <c r="D140" s="13" t="str">
        <f t="shared" si="20"/>
        <v>463</v>
      </c>
      <c r="E140" s="26" t="s">
        <v>348</v>
      </c>
      <c r="F140" s="27">
        <v>0</v>
      </c>
      <c r="G140" s="27">
        <v>6500</v>
      </c>
      <c r="H140" s="27">
        <v>6500</v>
      </c>
      <c r="I140" s="27">
        <v>6500</v>
      </c>
      <c r="J140" s="17">
        <f t="shared" si="15"/>
        <v>1</v>
      </c>
      <c r="K140" s="27">
        <v>0</v>
      </c>
      <c r="L140" s="27">
        <v>0</v>
      </c>
      <c r="M140" s="27">
        <v>0</v>
      </c>
      <c r="N140" s="17">
        <f t="shared" si="16"/>
        <v>0</v>
      </c>
      <c r="O140" s="27">
        <v>6500</v>
      </c>
      <c r="P140" s="18">
        <f t="shared" si="17"/>
        <v>0</v>
      </c>
    </row>
    <row r="141" spans="1:16" x14ac:dyDescent="0.3">
      <c r="A141" s="25" t="s">
        <v>165</v>
      </c>
      <c r="B141" s="13" t="str">
        <f t="shared" si="18"/>
        <v>4</v>
      </c>
      <c r="C141" s="13" t="str">
        <f t="shared" si="19"/>
        <v>49</v>
      </c>
      <c r="D141" s="13" t="str">
        <f t="shared" si="20"/>
        <v>490</v>
      </c>
      <c r="E141" s="26" t="s">
        <v>306</v>
      </c>
      <c r="F141" s="27">
        <v>131498</v>
      </c>
      <c r="G141" s="27">
        <v>0</v>
      </c>
      <c r="H141" s="27">
        <v>131498</v>
      </c>
      <c r="I141" s="27">
        <v>38491.78</v>
      </c>
      <c r="J141" s="17">
        <f t="shared" si="15"/>
        <v>0.29271760787236306</v>
      </c>
      <c r="K141" s="27">
        <v>38491.78</v>
      </c>
      <c r="L141" s="27">
        <v>0</v>
      </c>
      <c r="M141" s="27">
        <v>38491.78</v>
      </c>
      <c r="N141" s="17">
        <f t="shared" si="16"/>
        <v>1</v>
      </c>
      <c r="O141" s="27">
        <v>0</v>
      </c>
      <c r="P141" s="18">
        <f t="shared" si="17"/>
        <v>-93006.22</v>
      </c>
    </row>
    <row r="142" spans="1:16" x14ac:dyDescent="0.3">
      <c r="A142" s="25" t="s">
        <v>261</v>
      </c>
      <c r="B142" s="13" t="str">
        <f t="shared" si="18"/>
        <v>4</v>
      </c>
      <c r="C142" s="13" t="str">
        <f t="shared" si="19"/>
        <v>49</v>
      </c>
      <c r="D142" s="13" t="str">
        <f t="shared" si="20"/>
        <v>490</v>
      </c>
      <c r="E142" s="26" t="s">
        <v>307</v>
      </c>
      <c r="F142" s="27">
        <v>45000</v>
      </c>
      <c r="G142" s="27">
        <v>0</v>
      </c>
      <c r="H142" s="27">
        <v>45000</v>
      </c>
      <c r="I142" s="27">
        <v>62880.13</v>
      </c>
      <c r="J142" s="17">
        <f t="shared" ref="J142:J161" si="21">IF(H142=0," ",I142/H142)</f>
        <v>1.3973362222222221</v>
      </c>
      <c r="K142" s="27">
        <v>62880.13</v>
      </c>
      <c r="L142" s="27">
        <v>0</v>
      </c>
      <c r="M142" s="27">
        <v>62880.13</v>
      </c>
      <c r="N142" s="17">
        <f t="shared" ref="N142:N161" si="22">IF(I142=0," ",M142/I142)</f>
        <v>1</v>
      </c>
      <c r="O142" s="27">
        <v>0</v>
      </c>
      <c r="P142" s="18">
        <f t="shared" ref="P142:P161" si="23">I142-H142</f>
        <v>17880.129999999997</v>
      </c>
    </row>
    <row r="143" spans="1:16" x14ac:dyDescent="0.3">
      <c r="A143" s="25" t="s">
        <v>308</v>
      </c>
      <c r="B143" s="13" t="str">
        <f t="shared" si="18"/>
        <v>4</v>
      </c>
      <c r="C143" s="13" t="str">
        <f t="shared" si="19"/>
        <v>49</v>
      </c>
      <c r="D143" s="13" t="str">
        <f t="shared" si="20"/>
        <v>490</v>
      </c>
      <c r="E143" s="26" t="s">
        <v>309</v>
      </c>
      <c r="F143" s="27">
        <v>39985</v>
      </c>
      <c r="G143" s="27">
        <v>0</v>
      </c>
      <c r="H143" s="27">
        <v>39985</v>
      </c>
      <c r="I143" s="27">
        <v>0</v>
      </c>
      <c r="J143" s="17">
        <f t="shared" si="21"/>
        <v>0</v>
      </c>
      <c r="K143" s="27">
        <v>0</v>
      </c>
      <c r="L143" s="27">
        <v>0</v>
      </c>
      <c r="M143" s="27">
        <v>0</v>
      </c>
      <c r="N143" s="17" t="str">
        <f t="shared" si="22"/>
        <v xml:space="preserve"> </v>
      </c>
      <c r="O143" s="27">
        <v>0</v>
      </c>
      <c r="P143" s="18">
        <f t="shared" si="23"/>
        <v>-39985</v>
      </c>
    </row>
    <row r="144" spans="1:16" x14ac:dyDescent="0.3">
      <c r="A144" s="25" t="s">
        <v>310</v>
      </c>
      <c r="B144" s="13" t="str">
        <f t="shared" si="18"/>
        <v>4</v>
      </c>
      <c r="C144" s="13" t="str">
        <f t="shared" si="19"/>
        <v>49</v>
      </c>
      <c r="D144" s="13" t="str">
        <f t="shared" si="20"/>
        <v>490</v>
      </c>
      <c r="E144" s="26" t="s">
        <v>311</v>
      </c>
      <c r="F144" s="27">
        <v>14180</v>
      </c>
      <c r="G144" s="27">
        <v>0</v>
      </c>
      <c r="H144" s="27">
        <v>14180</v>
      </c>
      <c r="I144" s="27">
        <v>0</v>
      </c>
      <c r="J144" s="17">
        <f t="shared" si="21"/>
        <v>0</v>
      </c>
      <c r="K144" s="27">
        <v>0</v>
      </c>
      <c r="L144" s="27">
        <v>0</v>
      </c>
      <c r="M144" s="27">
        <v>0</v>
      </c>
      <c r="N144" s="17" t="str">
        <f t="shared" si="22"/>
        <v xml:space="preserve"> </v>
      </c>
      <c r="O144" s="27">
        <v>0</v>
      </c>
      <c r="P144" s="18">
        <f t="shared" si="23"/>
        <v>-14180</v>
      </c>
    </row>
    <row r="145" spans="1:16" x14ac:dyDescent="0.3">
      <c r="A145" s="25" t="s">
        <v>312</v>
      </c>
      <c r="B145" s="13" t="str">
        <f t="shared" si="18"/>
        <v>4</v>
      </c>
      <c r="C145" s="13" t="str">
        <f t="shared" si="19"/>
        <v>49</v>
      </c>
      <c r="D145" s="13" t="str">
        <f t="shared" si="20"/>
        <v>490</v>
      </c>
      <c r="E145" s="26" t="s">
        <v>313</v>
      </c>
      <c r="F145" s="27">
        <v>104425</v>
      </c>
      <c r="G145" s="27">
        <v>0</v>
      </c>
      <c r="H145" s="27">
        <v>104425</v>
      </c>
      <c r="I145" s="27">
        <v>0</v>
      </c>
      <c r="J145" s="17">
        <f t="shared" si="21"/>
        <v>0</v>
      </c>
      <c r="K145" s="27">
        <v>0</v>
      </c>
      <c r="L145" s="27">
        <v>0</v>
      </c>
      <c r="M145" s="27">
        <v>0</v>
      </c>
      <c r="N145" s="17" t="str">
        <f t="shared" si="22"/>
        <v xml:space="preserve"> </v>
      </c>
      <c r="O145" s="27">
        <v>0</v>
      </c>
      <c r="P145" s="18">
        <f t="shared" si="23"/>
        <v>-104425</v>
      </c>
    </row>
    <row r="146" spans="1:16" x14ac:dyDescent="0.3">
      <c r="A146" s="25" t="s">
        <v>353</v>
      </c>
      <c r="B146" s="13" t="str">
        <f t="shared" si="18"/>
        <v>4</v>
      </c>
      <c r="C146" s="13" t="str">
        <f t="shared" si="19"/>
        <v>49</v>
      </c>
      <c r="D146" s="13" t="str">
        <f t="shared" si="20"/>
        <v>491</v>
      </c>
      <c r="E146" s="26" t="s">
        <v>354</v>
      </c>
      <c r="F146" s="27">
        <v>0</v>
      </c>
      <c r="G146" s="27">
        <v>0</v>
      </c>
      <c r="H146" s="27">
        <v>0</v>
      </c>
      <c r="I146" s="27">
        <v>0</v>
      </c>
      <c r="J146" s="17" t="str">
        <f t="shared" si="21"/>
        <v xml:space="preserve"> </v>
      </c>
      <c r="K146" s="27">
        <v>0</v>
      </c>
      <c r="L146" s="27">
        <v>0</v>
      </c>
      <c r="M146" s="27">
        <v>0</v>
      </c>
      <c r="N146" s="17" t="str">
        <f t="shared" si="22"/>
        <v xml:space="preserve"> </v>
      </c>
      <c r="O146" s="27">
        <v>0</v>
      </c>
      <c r="P146" s="18">
        <f t="shared" si="23"/>
        <v>0</v>
      </c>
    </row>
    <row r="147" spans="1:16" x14ac:dyDescent="0.3">
      <c r="A147" s="25" t="s">
        <v>355</v>
      </c>
      <c r="B147" s="13" t="str">
        <f t="shared" si="18"/>
        <v>4</v>
      </c>
      <c r="C147" s="13" t="str">
        <f t="shared" si="19"/>
        <v>49</v>
      </c>
      <c r="D147" s="13" t="str">
        <f t="shared" si="20"/>
        <v>491</v>
      </c>
      <c r="E147" s="26" t="s">
        <v>356</v>
      </c>
      <c r="F147" s="27">
        <v>0</v>
      </c>
      <c r="G147" s="27">
        <v>0</v>
      </c>
      <c r="H147" s="27">
        <v>0</v>
      </c>
      <c r="I147" s="27">
        <v>9567.89</v>
      </c>
      <c r="J147" s="17" t="str">
        <f t="shared" si="21"/>
        <v xml:space="preserve"> </v>
      </c>
      <c r="K147" s="27">
        <v>9567.89</v>
      </c>
      <c r="L147" s="27">
        <v>0</v>
      </c>
      <c r="M147" s="27">
        <v>9567.89</v>
      </c>
      <c r="N147" s="17">
        <f t="shared" si="22"/>
        <v>1</v>
      </c>
      <c r="O147" s="27">
        <v>0</v>
      </c>
      <c r="P147" s="18">
        <f t="shared" si="23"/>
        <v>9567.89</v>
      </c>
    </row>
    <row r="148" spans="1:16" x14ac:dyDescent="0.3">
      <c r="A148" s="25" t="s">
        <v>357</v>
      </c>
      <c r="B148" s="13" t="str">
        <f t="shared" si="18"/>
        <v>4</v>
      </c>
      <c r="C148" s="13" t="str">
        <f t="shared" si="19"/>
        <v>49</v>
      </c>
      <c r="D148" s="13" t="str">
        <f t="shared" si="20"/>
        <v>491</v>
      </c>
      <c r="E148" s="26" t="s">
        <v>358</v>
      </c>
      <c r="F148" s="27">
        <v>0</v>
      </c>
      <c r="G148" s="27">
        <v>0</v>
      </c>
      <c r="H148" s="27">
        <v>0</v>
      </c>
      <c r="I148" s="27">
        <v>11961.15</v>
      </c>
      <c r="J148" s="17" t="str">
        <f t="shared" si="21"/>
        <v xml:space="preserve"> </v>
      </c>
      <c r="K148" s="27">
        <v>11961.15</v>
      </c>
      <c r="L148" s="27">
        <v>0</v>
      </c>
      <c r="M148" s="27">
        <v>11961.15</v>
      </c>
      <c r="N148" s="17">
        <f t="shared" si="22"/>
        <v>1</v>
      </c>
      <c r="O148" s="27">
        <v>0</v>
      </c>
      <c r="P148" s="18">
        <f t="shared" si="23"/>
        <v>11961.15</v>
      </c>
    </row>
    <row r="149" spans="1:16" x14ac:dyDescent="0.3">
      <c r="A149" s="25" t="s">
        <v>222</v>
      </c>
      <c r="B149" s="13" t="str">
        <f t="shared" si="18"/>
        <v>4</v>
      </c>
      <c r="C149" s="13" t="str">
        <f t="shared" si="19"/>
        <v>49</v>
      </c>
      <c r="D149" s="13" t="str">
        <f t="shared" si="20"/>
        <v>497</v>
      </c>
      <c r="E149" s="26" t="s">
        <v>223</v>
      </c>
      <c r="F149" s="27">
        <v>98932</v>
      </c>
      <c r="G149" s="27">
        <v>0</v>
      </c>
      <c r="H149" s="27">
        <v>98932</v>
      </c>
      <c r="I149" s="27">
        <v>0</v>
      </c>
      <c r="J149" s="17">
        <f t="shared" si="21"/>
        <v>0</v>
      </c>
      <c r="K149" s="27">
        <v>0</v>
      </c>
      <c r="L149" s="27">
        <v>0</v>
      </c>
      <c r="M149" s="27">
        <v>0</v>
      </c>
      <c r="N149" s="17" t="str">
        <f t="shared" si="22"/>
        <v xml:space="preserve"> </v>
      </c>
      <c r="O149" s="27">
        <v>0</v>
      </c>
      <c r="P149" s="18">
        <f t="shared" si="23"/>
        <v>-98932</v>
      </c>
    </row>
    <row r="150" spans="1:16" x14ac:dyDescent="0.3">
      <c r="A150" s="25" t="s">
        <v>231</v>
      </c>
      <c r="B150" s="13" t="str">
        <f t="shared" si="18"/>
        <v>4</v>
      </c>
      <c r="C150" s="13" t="str">
        <f t="shared" si="19"/>
        <v>49</v>
      </c>
      <c r="D150" s="13" t="str">
        <f t="shared" si="20"/>
        <v>497</v>
      </c>
      <c r="E150" s="26" t="s">
        <v>314</v>
      </c>
      <c r="F150" s="27">
        <v>17790</v>
      </c>
      <c r="G150" s="27">
        <v>0</v>
      </c>
      <c r="H150" s="27">
        <v>17790</v>
      </c>
      <c r="I150" s="27">
        <v>11920.8</v>
      </c>
      <c r="J150" s="17">
        <f t="shared" si="21"/>
        <v>0.67008431703204041</v>
      </c>
      <c r="K150" s="27">
        <v>11920.8</v>
      </c>
      <c r="L150" s="27">
        <v>0</v>
      </c>
      <c r="M150" s="27">
        <v>11920.8</v>
      </c>
      <c r="N150" s="17">
        <f t="shared" si="22"/>
        <v>1</v>
      </c>
      <c r="O150" s="27">
        <v>0</v>
      </c>
      <c r="P150" s="18">
        <f t="shared" si="23"/>
        <v>-5869.2000000000007</v>
      </c>
    </row>
    <row r="151" spans="1:16" x14ac:dyDescent="0.3">
      <c r="A151" s="25" t="s">
        <v>204</v>
      </c>
      <c r="B151" s="13" t="str">
        <f t="shared" ref="B151:B154" si="24">LEFT(A151,1)</f>
        <v>4</v>
      </c>
      <c r="C151" s="13" t="str">
        <f t="shared" ref="C151:C154" si="25">LEFT(A151,2)</f>
        <v>49</v>
      </c>
      <c r="D151" s="13" t="str">
        <f t="shared" ref="D151:D154" si="26">LEFT(A151,3)</f>
        <v>497</v>
      </c>
      <c r="E151" s="26" t="s">
        <v>205</v>
      </c>
      <c r="F151" s="27">
        <v>241610</v>
      </c>
      <c r="G151" s="27">
        <v>0</v>
      </c>
      <c r="H151" s="27">
        <v>241610</v>
      </c>
      <c r="I151" s="27">
        <v>329831.82</v>
      </c>
      <c r="J151" s="17">
        <f t="shared" si="21"/>
        <v>1.3651414262654691</v>
      </c>
      <c r="K151" s="27">
        <v>0</v>
      </c>
      <c r="L151" s="27">
        <v>0</v>
      </c>
      <c r="M151" s="27">
        <v>0</v>
      </c>
      <c r="N151" s="17">
        <f t="shared" si="22"/>
        <v>0</v>
      </c>
      <c r="O151" s="27">
        <v>329831.82</v>
      </c>
      <c r="P151" s="18">
        <f t="shared" si="23"/>
        <v>88221.82</v>
      </c>
    </row>
    <row r="152" spans="1:16" x14ac:dyDescent="0.3">
      <c r="A152" s="25" t="s">
        <v>206</v>
      </c>
      <c r="B152" s="13" t="str">
        <f t="shared" si="24"/>
        <v>4</v>
      </c>
      <c r="C152" s="13" t="str">
        <f t="shared" si="25"/>
        <v>49</v>
      </c>
      <c r="D152" s="13" t="str">
        <f t="shared" si="26"/>
        <v>497</v>
      </c>
      <c r="E152" s="26" t="s">
        <v>248</v>
      </c>
      <c r="F152" s="27">
        <v>1000</v>
      </c>
      <c r="G152" s="27">
        <v>0</v>
      </c>
      <c r="H152" s="27">
        <v>1000</v>
      </c>
      <c r="I152" s="27">
        <v>322.14</v>
      </c>
      <c r="J152" s="17">
        <f t="shared" si="21"/>
        <v>0.32213999999999998</v>
      </c>
      <c r="K152" s="27">
        <v>322.14</v>
      </c>
      <c r="L152" s="27">
        <v>0</v>
      </c>
      <c r="M152" s="27">
        <v>322.14</v>
      </c>
      <c r="N152" s="17">
        <f t="shared" si="22"/>
        <v>1</v>
      </c>
      <c r="O152" s="27">
        <v>0</v>
      </c>
      <c r="P152" s="18">
        <f t="shared" si="23"/>
        <v>-677.86</v>
      </c>
    </row>
    <row r="153" spans="1:16" x14ac:dyDescent="0.3">
      <c r="A153" s="25" t="s">
        <v>166</v>
      </c>
      <c r="B153" s="13" t="str">
        <f t="shared" si="24"/>
        <v>5</v>
      </c>
      <c r="C153" s="13" t="str">
        <f t="shared" si="25"/>
        <v>52</v>
      </c>
      <c r="D153" s="13" t="str">
        <f t="shared" si="26"/>
        <v>520</v>
      </c>
      <c r="E153" s="26" t="s">
        <v>167</v>
      </c>
      <c r="F153" s="27">
        <v>8000</v>
      </c>
      <c r="G153" s="27">
        <v>0</v>
      </c>
      <c r="H153" s="27">
        <v>8000</v>
      </c>
      <c r="I153" s="27">
        <v>106.25</v>
      </c>
      <c r="J153" s="17">
        <f t="shared" si="21"/>
        <v>1.328125E-2</v>
      </c>
      <c r="K153" s="27">
        <v>106.25</v>
      </c>
      <c r="L153" s="27">
        <v>0</v>
      </c>
      <c r="M153" s="27">
        <v>106.25</v>
      </c>
      <c r="N153" s="17">
        <f t="shared" si="22"/>
        <v>1</v>
      </c>
      <c r="O153" s="27">
        <v>0</v>
      </c>
      <c r="P153" s="18">
        <f t="shared" si="23"/>
        <v>-7893.75</v>
      </c>
    </row>
    <row r="154" spans="1:16" x14ac:dyDescent="0.3">
      <c r="A154" s="25" t="s">
        <v>168</v>
      </c>
      <c r="B154" s="13" t="str">
        <f t="shared" si="24"/>
        <v>5</v>
      </c>
      <c r="C154" s="13" t="str">
        <f t="shared" si="25"/>
        <v>53</v>
      </c>
      <c r="D154" s="13" t="str">
        <f t="shared" si="26"/>
        <v>534</v>
      </c>
      <c r="E154" s="26" t="s">
        <v>169</v>
      </c>
      <c r="F154" s="27">
        <v>300000</v>
      </c>
      <c r="G154" s="27">
        <v>0</v>
      </c>
      <c r="H154" s="27">
        <v>300000</v>
      </c>
      <c r="I154" s="27">
        <v>547597.64</v>
      </c>
      <c r="J154" s="17">
        <f t="shared" si="21"/>
        <v>1.8253254666666667</v>
      </c>
      <c r="K154" s="27">
        <v>547597.64</v>
      </c>
      <c r="L154" s="27">
        <v>0</v>
      </c>
      <c r="M154" s="27">
        <v>547597.64</v>
      </c>
      <c r="N154" s="17">
        <f t="shared" si="22"/>
        <v>1</v>
      </c>
      <c r="O154" s="27">
        <v>0</v>
      </c>
      <c r="P154" s="18">
        <f t="shared" si="23"/>
        <v>247597.64</v>
      </c>
    </row>
    <row r="155" spans="1:16" x14ac:dyDescent="0.3">
      <c r="A155" s="25" t="s">
        <v>217</v>
      </c>
      <c r="B155" s="13" t="str">
        <f t="shared" ref="B155:B161" si="27">LEFT(A155,1)</f>
        <v>5</v>
      </c>
      <c r="C155" s="13" t="str">
        <f t="shared" ref="C155:C161" si="28">LEFT(A155,2)</f>
        <v>53</v>
      </c>
      <c r="D155" s="13" t="str">
        <f t="shared" ref="D155:D161" si="29">LEFT(A155,3)</f>
        <v>537</v>
      </c>
      <c r="E155" s="26" t="s">
        <v>249</v>
      </c>
      <c r="F155" s="27">
        <v>5000</v>
      </c>
      <c r="G155" s="27">
        <v>0</v>
      </c>
      <c r="H155" s="27">
        <v>5000</v>
      </c>
      <c r="I155" s="27">
        <v>4450</v>
      </c>
      <c r="J155" s="17">
        <f t="shared" si="21"/>
        <v>0.89</v>
      </c>
      <c r="K155" s="27">
        <v>4450</v>
      </c>
      <c r="L155" s="27">
        <v>0</v>
      </c>
      <c r="M155" s="27">
        <v>4450</v>
      </c>
      <c r="N155" s="17">
        <f t="shared" si="22"/>
        <v>1</v>
      </c>
      <c r="O155" s="27">
        <v>0</v>
      </c>
      <c r="P155" s="18">
        <f t="shared" si="23"/>
        <v>-550</v>
      </c>
    </row>
    <row r="156" spans="1:16" x14ac:dyDescent="0.3">
      <c r="A156" s="25" t="s">
        <v>170</v>
      </c>
      <c r="B156" s="13" t="str">
        <f t="shared" si="27"/>
        <v>5</v>
      </c>
      <c r="C156" s="13" t="str">
        <f t="shared" si="28"/>
        <v>54</v>
      </c>
      <c r="D156" s="13" t="str">
        <f t="shared" si="29"/>
        <v>541</v>
      </c>
      <c r="E156" s="26" t="s">
        <v>315</v>
      </c>
      <c r="F156" s="27">
        <v>40000</v>
      </c>
      <c r="G156" s="27">
        <v>0</v>
      </c>
      <c r="H156" s="27">
        <v>40000</v>
      </c>
      <c r="I156" s="27">
        <v>37486.36</v>
      </c>
      <c r="J156" s="17">
        <f t="shared" si="21"/>
        <v>0.93715899999999996</v>
      </c>
      <c r="K156" s="27">
        <v>37486.36</v>
      </c>
      <c r="L156" s="27">
        <v>0</v>
      </c>
      <c r="M156" s="27">
        <v>37486.36</v>
      </c>
      <c r="N156" s="17">
        <f t="shared" si="22"/>
        <v>1</v>
      </c>
      <c r="O156" s="27">
        <v>0</v>
      </c>
      <c r="P156" s="18">
        <f t="shared" si="23"/>
        <v>-2513.6399999999994</v>
      </c>
    </row>
    <row r="157" spans="1:16" x14ac:dyDescent="0.3">
      <c r="A157" s="25" t="s">
        <v>171</v>
      </c>
      <c r="B157" s="13" t="str">
        <f t="shared" si="27"/>
        <v>5</v>
      </c>
      <c r="C157" s="13" t="str">
        <f t="shared" si="28"/>
        <v>54</v>
      </c>
      <c r="D157" s="13" t="str">
        <f t="shared" si="29"/>
        <v>541</v>
      </c>
      <c r="E157" s="26" t="s">
        <v>316</v>
      </c>
      <c r="F157" s="27">
        <v>35000</v>
      </c>
      <c r="G157" s="27">
        <v>0</v>
      </c>
      <c r="H157" s="27">
        <v>35000</v>
      </c>
      <c r="I157" s="27">
        <v>4420</v>
      </c>
      <c r="J157" s="17">
        <f t="shared" si="21"/>
        <v>0.12628571428571428</v>
      </c>
      <c r="K157" s="27">
        <v>4420</v>
      </c>
      <c r="L157" s="27">
        <v>0</v>
      </c>
      <c r="M157" s="27">
        <v>4420</v>
      </c>
      <c r="N157" s="17">
        <f t="shared" si="22"/>
        <v>1</v>
      </c>
      <c r="O157" s="27">
        <v>0</v>
      </c>
      <c r="P157" s="18">
        <f t="shared" si="23"/>
        <v>-30580</v>
      </c>
    </row>
    <row r="158" spans="1:16" x14ac:dyDescent="0.3">
      <c r="A158" s="25" t="s">
        <v>172</v>
      </c>
      <c r="B158" s="13" t="str">
        <f t="shared" si="27"/>
        <v>5</v>
      </c>
      <c r="C158" s="13" t="str">
        <f t="shared" si="28"/>
        <v>55</v>
      </c>
      <c r="D158" s="13" t="str">
        <f t="shared" si="29"/>
        <v>550</v>
      </c>
      <c r="E158" s="26" t="s">
        <v>173</v>
      </c>
      <c r="F158" s="27">
        <v>1500000</v>
      </c>
      <c r="G158" s="27">
        <v>0</v>
      </c>
      <c r="H158" s="27">
        <v>1500000</v>
      </c>
      <c r="I158" s="27">
        <v>1332361.77</v>
      </c>
      <c r="J158" s="17">
        <f t="shared" si="21"/>
        <v>0.88824117999999996</v>
      </c>
      <c r="K158" s="27">
        <v>1286562.1399999999</v>
      </c>
      <c r="L158" s="27">
        <v>2550.66</v>
      </c>
      <c r="M158" s="27">
        <v>1284011.48</v>
      </c>
      <c r="N158" s="17">
        <f t="shared" si="22"/>
        <v>0.96371083958675874</v>
      </c>
      <c r="O158" s="27">
        <v>48350.29</v>
      </c>
      <c r="P158" s="18">
        <f t="shared" si="23"/>
        <v>-167638.22999999998</v>
      </c>
    </row>
    <row r="159" spans="1:16" x14ac:dyDescent="0.3">
      <c r="A159" s="25" t="s">
        <v>174</v>
      </c>
      <c r="B159" s="13" t="str">
        <f t="shared" si="27"/>
        <v>5</v>
      </c>
      <c r="C159" s="13" t="str">
        <f t="shared" si="28"/>
        <v>55</v>
      </c>
      <c r="D159" s="13" t="str">
        <f t="shared" si="29"/>
        <v>554</v>
      </c>
      <c r="E159" s="26" t="s">
        <v>175</v>
      </c>
      <c r="F159" s="27">
        <v>60000</v>
      </c>
      <c r="G159" s="27">
        <v>0</v>
      </c>
      <c r="H159" s="27">
        <v>60000</v>
      </c>
      <c r="I159" s="27">
        <v>200</v>
      </c>
      <c r="J159" s="17">
        <f t="shared" si="21"/>
        <v>3.3333333333333335E-3</v>
      </c>
      <c r="K159" s="27">
        <v>200</v>
      </c>
      <c r="L159" s="27">
        <v>0</v>
      </c>
      <c r="M159" s="27">
        <v>200</v>
      </c>
      <c r="N159" s="17">
        <f t="shared" si="22"/>
        <v>1</v>
      </c>
      <c r="O159" s="27">
        <v>0</v>
      </c>
      <c r="P159" s="18">
        <f t="shared" si="23"/>
        <v>-59800</v>
      </c>
    </row>
    <row r="160" spans="1:16" x14ac:dyDescent="0.3">
      <c r="A160" s="25" t="s">
        <v>224</v>
      </c>
      <c r="B160" s="13" t="str">
        <f t="shared" si="27"/>
        <v>5</v>
      </c>
      <c r="C160" s="13" t="str">
        <f t="shared" si="28"/>
        <v>59</v>
      </c>
      <c r="D160" s="13" t="str">
        <f t="shared" si="29"/>
        <v>599</v>
      </c>
      <c r="E160" s="26" t="s">
        <v>225</v>
      </c>
      <c r="F160" s="27">
        <v>5000</v>
      </c>
      <c r="G160" s="27">
        <v>0</v>
      </c>
      <c r="H160" s="27">
        <v>5000</v>
      </c>
      <c r="I160" s="27">
        <v>0</v>
      </c>
      <c r="J160" s="17">
        <f t="shared" si="21"/>
        <v>0</v>
      </c>
      <c r="K160" s="27">
        <v>0</v>
      </c>
      <c r="L160" s="27">
        <v>0</v>
      </c>
      <c r="M160" s="27">
        <v>0</v>
      </c>
      <c r="N160" s="17" t="str">
        <f t="shared" si="22"/>
        <v xml:space="preserve"> </v>
      </c>
      <c r="O160" s="27">
        <v>0</v>
      </c>
      <c r="P160" s="18">
        <f t="shared" si="23"/>
        <v>-5000</v>
      </c>
    </row>
    <row r="161" spans="1:16" x14ac:dyDescent="0.3">
      <c r="A161" s="25" t="s">
        <v>176</v>
      </c>
      <c r="B161" s="13" t="str">
        <f t="shared" si="27"/>
        <v>5</v>
      </c>
      <c r="C161" s="13" t="str">
        <f t="shared" si="28"/>
        <v>59</v>
      </c>
      <c r="D161" s="13" t="str">
        <f t="shared" si="29"/>
        <v>599</v>
      </c>
      <c r="E161" s="26" t="s">
        <v>177</v>
      </c>
      <c r="F161" s="27">
        <v>350000</v>
      </c>
      <c r="G161" s="27">
        <v>0</v>
      </c>
      <c r="H161" s="27">
        <v>350000</v>
      </c>
      <c r="I161" s="27">
        <v>336159.79</v>
      </c>
      <c r="J161" s="17">
        <f t="shared" si="21"/>
        <v>0.96045654285714277</v>
      </c>
      <c r="K161" s="27">
        <v>336181.8</v>
      </c>
      <c r="L161" s="27">
        <v>22.01</v>
      </c>
      <c r="M161" s="27">
        <v>336159.79</v>
      </c>
      <c r="N161" s="17">
        <f t="shared" si="22"/>
        <v>1</v>
      </c>
      <c r="O161" s="27">
        <v>0</v>
      </c>
      <c r="P161" s="18">
        <f t="shared" si="23"/>
        <v>-13840.210000000021</v>
      </c>
    </row>
    <row r="162" spans="1:16" x14ac:dyDescent="0.3">
      <c r="A162" s="1"/>
      <c r="B162" s="13"/>
      <c r="C162" s="13"/>
      <c r="D162" s="13"/>
      <c r="E162" s="4" t="s">
        <v>199</v>
      </c>
      <c r="F162" s="19">
        <f>SUM(F6:F161)</f>
        <v>259609230</v>
      </c>
      <c r="G162" s="19">
        <f>SUM(G6:G161)</f>
        <v>2531529.02</v>
      </c>
      <c r="H162" s="19">
        <f>SUM(H6:H161)</f>
        <v>262140759.01999998</v>
      </c>
      <c r="I162" s="19">
        <f>SUM(I6:I161)</f>
        <v>249102312.52000004</v>
      </c>
      <c r="J162" s="20">
        <f>I162/H162</f>
        <v>0.95026165885555713</v>
      </c>
      <c r="K162" s="19">
        <f>SUM(K6:K161)</f>
        <v>245856116.07000002</v>
      </c>
      <c r="L162" s="19">
        <f>SUM(L6:L161)</f>
        <v>4842815.9899999993</v>
      </c>
      <c r="M162" s="19">
        <f>SUM(M6:M161)</f>
        <v>241013300.07999998</v>
      </c>
      <c r="N162" s="22">
        <f t="shared" ref="N162" si="30">IF(I162=0," ",M162/I162)</f>
        <v>0.96752734907127524</v>
      </c>
      <c r="O162" s="19">
        <f>SUM(O6:O161)</f>
        <v>8089012.4400000013</v>
      </c>
      <c r="P162" s="19">
        <f>SUM(P6:P161)</f>
        <v>-13038446.499999996</v>
      </c>
    </row>
    <row r="163" spans="1:16" x14ac:dyDescent="0.3">
      <c r="A163" s="1"/>
      <c r="B163" s="13"/>
      <c r="C163" s="13"/>
      <c r="D163" s="13"/>
      <c r="E163" s="2"/>
      <c r="F163" s="3"/>
      <c r="G163" s="3"/>
      <c r="H163" s="3"/>
      <c r="I163" s="3"/>
      <c r="J163" s="17"/>
      <c r="K163" s="3"/>
      <c r="L163" s="3"/>
      <c r="M163" s="3"/>
      <c r="N163" s="17"/>
      <c r="O163" s="3"/>
      <c r="P163" s="18"/>
    </row>
    <row r="164" spans="1:16" x14ac:dyDescent="0.3">
      <c r="A164" s="25" t="s">
        <v>178</v>
      </c>
      <c r="B164" s="13" t="str">
        <f t="shared" ref="B164:B175" si="31">LEFT(A164,1)</f>
        <v>6</v>
      </c>
      <c r="C164" s="13" t="str">
        <f t="shared" ref="C164:C175" si="32">LEFT(A164,2)</f>
        <v>60</v>
      </c>
      <c r="D164" s="13" t="str">
        <f t="shared" ref="D164:D175" si="33">LEFT(A164,3)</f>
        <v>603</v>
      </c>
      <c r="E164" s="26" t="s">
        <v>179</v>
      </c>
      <c r="F164" s="27">
        <v>4448000</v>
      </c>
      <c r="G164" s="27">
        <v>0</v>
      </c>
      <c r="H164" s="27">
        <v>4448000</v>
      </c>
      <c r="I164" s="27">
        <v>1797443.76</v>
      </c>
      <c r="J164" s="17">
        <f t="shared" ref="J164:J172" si="34">IF(H164=0," ",I164/H164)</f>
        <v>0.40410156474820141</v>
      </c>
      <c r="K164" s="27">
        <v>1797443.76</v>
      </c>
      <c r="L164" s="27">
        <v>0</v>
      </c>
      <c r="M164" s="27">
        <v>1797443.76</v>
      </c>
      <c r="N164" s="17">
        <f t="shared" ref="N164:N185" si="35">IF(I164=0," ",M164/I164)</f>
        <v>1</v>
      </c>
      <c r="O164" s="27">
        <v>0</v>
      </c>
      <c r="P164" s="18">
        <f t="shared" ref="P164:P185" si="36">I164-H164</f>
        <v>-2650556.2400000002</v>
      </c>
    </row>
    <row r="165" spans="1:16" x14ac:dyDescent="0.3">
      <c r="A165" s="25" t="s">
        <v>232</v>
      </c>
      <c r="B165" s="13" t="str">
        <f t="shared" ref="B165:B167" si="37">LEFT(A165,1)</f>
        <v>6</v>
      </c>
      <c r="C165" s="13" t="str">
        <f t="shared" ref="C165:C167" si="38">LEFT(A165,2)</f>
        <v>60</v>
      </c>
      <c r="D165" s="13" t="str">
        <f t="shared" ref="D165:D167" si="39">LEFT(A165,3)</f>
        <v>609</v>
      </c>
      <c r="E165" s="26" t="s">
        <v>233</v>
      </c>
      <c r="F165" s="27">
        <v>1025250</v>
      </c>
      <c r="G165" s="27">
        <v>0</v>
      </c>
      <c r="H165" s="27">
        <v>1025250</v>
      </c>
      <c r="I165" s="27">
        <v>0</v>
      </c>
      <c r="J165" s="17">
        <f t="shared" si="34"/>
        <v>0</v>
      </c>
      <c r="K165" s="27">
        <v>0</v>
      </c>
      <c r="L165" s="27">
        <v>0</v>
      </c>
      <c r="M165" s="27">
        <v>0</v>
      </c>
      <c r="N165" s="17" t="str">
        <f t="shared" si="35"/>
        <v xml:space="preserve"> </v>
      </c>
      <c r="O165" s="27">
        <v>0</v>
      </c>
      <c r="P165" s="18">
        <f t="shared" si="36"/>
        <v>-1025250</v>
      </c>
    </row>
    <row r="166" spans="1:16" x14ac:dyDescent="0.3">
      <c r="A166" s="25" t="s">
        <v>331</v>
      </c>
      <c r="B166" s="13" t="str">
        <f t="shared" si="37"/>
        <v>6</v>
      </c>
      <c r="C166" s="13" t="str">
        <f t="shared" si="38"/>
        <v>68</v>
      </c>
      <c r="D166" s="13" t="str">
        <f t="shared" si="39"/>
        <v>680</v>
      </c>
      <c r="E166" s="26" t="s">
        <v>332</v>
      </c>
      <c r="F166" s="27">
        <v>0</v>
      </c>
      <c r="G166" s="27">
        <v>0</v>
      </c>
      <c r="H166" s="27">
        <v>0</v>
      </c>
      <c r="I166" s="27">
        <v>23830.17</v>
      </c>
      <c r="J166" s="17" t="str">
        <f t="shared" si="34"/>
        <v xml:space="preserve"> </v>
      </c>
      <c r="K166" s="27">
        <v>23830.17</v>
      </c>
      <c r="L166" s="27">
        <v>0</v>
      </c>
      <c r="M166" s="27">
        <v>23830.17</v>
      </c>
      <c r="N166" s="17">
        <f t="shared" si="35"/>
        <v>1</v>
      </c>
      <c r="O166" s="27">
        <v>0</v>
      </c>
      <c r="P166" s="18">
        <f t="shared" si="36"/>
        <v>23830.17</v>
      </c>
    </row>
    <row r="167" spans="1:16" x14ac:dyDescent="0.3">
      <c r="A167" s="25" t="s">
        <v>234</v>
      </c>
      <c r="B167" s="13" t="str">
        <f t="shared" si="37"/>
        <v>7</v>
      </c>
      <c r="C167" s="13" t="str">
        <f t="shared" si="38"/>
        <v>75</v>
      </c>
      <c r="D167" s="13" t="str">
        <f t="shared" si="39"/>
        <v>750</v>
      </c>
      <c r="E167" s="26" t="s">
        <v>317</v>
      </c>
      <c r="F167" s="27">
        <v>1522175</v>
      </c>
      <c r="G167" s="27">
        <v>0</v>
      </c>
      <c r="H167" s="27">
        <v>1522175</v>
      </c>
      <c r="I167" s="27">
        <v>0</v>
      </c>
      <c r="J167" s="17">
        <f t="shared" si="34"/>
        <v>0</v>
      </c>
      <c r="K167" s="27">
        <v>0</v>
      </c>
      <c r="L167" s="27">
        <v>0</v>
      </c>
      <c r="M167" s="27">
        <v>0</v>
      </c>
      <c r="N167" s="17" t="str">
        <f t="shared" si="35"/>
        <v xml:space="preserve"> </v>
      </c>
      <c r="O167" s="27">
        <v>0</v>
      </c>
      <c r="P167" s="18">
        <f t="shared" si="36"/>
        <v>-1522175</v>
      </c>
    </row>
    <row r="168" spans="1:16" x14ac:dyDescent="0.3">
      <c r="A168" s="25" t="s">
        <v>327</v>
      </c>
      <c r="B168" s="13" t="str">
        <f t="shared" ref="B168:B170" si="40">LEFT(A168,1)</f>
        <v>7</v>
      </c>
      <c r="C168" s="13" t="str">
        <f t="shared" ref="C168:C170" si="41">LEFT(A168,2)</f>
        <v>75</v>
      </c>
      <c r="D168" s="13" t="str">
        <f t="shared" ref="D168:D170" si="42">LEFT(A168,3)</f>
        <v>750</v>
      </c>
      <c r="E168" s="26" t="s">
        <v>328</v>
      </c>
      <c r="F168" s="27">
        <v>0</v>
      </c>
      <c r="G168" s="27">
        <v>399810</v>
      </c>
      <c r="H168" s="27">
        <v>399810</v>
      </c>
      <c r="I168" s="27">
        <v>399810</v>
      </c>
      <c r="J168" s="17">
        <f t="shared" si="34"/>
        <v>1</v>
      </c>
      <c r="K168" s="27">
        <v>399810</v>
      </c>
      <c r="L168" s="27">
        <v>0</v>
      </c>
      <c r="M168" s="27">
        <v>399810</v>
      </c>
      <c r="N168" s="17">
        <f t="shared" si="35"/>
        <v>1</v>
      </c>
      <c r="O168" s="27">
        <v>0</v>
      </c>
      <c r="P168" s="18">
        <f t="shared" si="36"/>
        <v>0</v>
      </c>
    </row>
    <row r="169" spans="1:16" x14ac:dyDescent="0.3">
      <c r="A169" s="25" t="s">
        <v>371</v>
      </c>
      <c r="B169" s="13" t="str">
        <f t="shared" si="40"/>
        <v>7</v>
      </c>
      <c r="C169" s="13" t="str">
        <f t="shared" si="41"/>
        <v>75</v>
      </c>
      <c r="D169" s="13" t="str">
        <f t="shared" si="42"/>
        <v>750</v>
      </c>
      <c r="E169" s="26" t="s">
        <v>372</v>
      </c>
      <c r="F169" s="27">
        <v>0</v>
      </c>
      <c r="G169" s="27">
        <v>0</v>
      </c>
      <c r="H169" s="27">
        <v>0</v>
      </c>
      <c r="I169" s="27">
        <v>0</v>
      </c>
      <c r="J169" s="17" t="str">
        <f t="shared" si="34"/>
        <v xml:space="preserve"> </v>
      </c>
      <c r="K169" s="27">
        <v>0</v>
      </c>
      <c r="L169" s="27">
        <v>0</v>
      </c>
      <c r="M169" s="27">
        <v>0</v>
      </c>
      <c r="N169" s="17" t="str">
        <f t="shared" si="35"/>
        <v xml:space="preserve"> </v>
      </c>
      <c r="O169" s="27">
        <v>0</v>
      </c>
      <c r="P169" s="18">
        <f t="shared" si="36"/>
        <v>0</v>
      </c>
    </row>
    <row r="170" spans="1:16" x14ac:dyDescent="0.3">
      <c r="A170" s="25" t="s">
        <v>180</v>
      </c>
      <c r="B170" s="13" t="str">
        <f t="shared" si="40"/>
        <v>7</v>
      </c>
      <c r="C170" s="13" t="str">
        <f t="shared" si="41"/>
        <v>79</v>
      </c>
      <c r="D170" s="13" t="str">
        <f t="shared" si="42"/>
        <v>797</v>
      </c>
      <c r="E170" s="26" t="s">
        <v>181</v>
      </c>
      <c r="F170" s="27">
        <v>153105</v>
      </c>
      <c r="G170" s="27">
        <v>0</v>
      </c>
      <c r="H170" s="27">
        <v>153105</v>
      </c>
      <c r="I170" s="27">
        <v>209000</v>
      </c>
      <c r="J170" s="17">
        <f t="shared" si="34"/>
        <v>1.3650762548577773</v>
      </c>
      <c r="K170" s="27">
        <v>0</v>
      </c>
      <c r="L170" s="27">
        <v>0</v>
      </c>
      <c r="M170" s="27">
        <v>0</v>
      </c>
      <c r="N170" s="17">
        <f t="shared" si="35"/>
        <v>0</v>
      </c>
      <c r="O170" s="27">
        <v>209000</v>
      </c>
      <c r="P170" s="18">
        <f t="shared" si="36"/>
        <v>55895</v>
      </c>
    </row>
    <row r="171" spans="1:16" x14ac:dyDescent="0.3">
      <c r="A171" s="25" t="s">
        <v>218</v>
      </c>
      <c r="B171" s="13" t="str">
        <f t="shared" ref="B171:B172" si="43">LEFT(A171,1)</f>
        <v>7</v>
      </c>
      <c r="C171" s="13" t="str">
        <f t="shared" ref="C171:C172" si="44">LEFT(A171,2)</f>
        <v>79</v>
      </c>
      <c r="D171" s="13" t="str">
        <f t="shared" ref="D171:D172" si="45">LEFT(A171,3)</f>
        <v>797</v>
      </c>
      <c r="E171" s="26" t="s">
        <v>223</v>
      </c>
      <c r="F171" s="27">
        <v>1989490</v>
      </c>
      <c r="G171" s="27">
        <v>0</v>
      </c>
      <c r="H171" s="27">
        <v>1989490</v>
      </c>
      <c r="I171" s="27">
        <v>0</v>
      </c>
      <c r="J171" s="17">
        <f t="shared" si="34"/>
        <v>0</v>
      </c>
      <c r="K171" s="27">
        <v>0</v>
      </c>
      <c r="L171" s="27">
        <v>0</v>
      </c>
      <c r="M171" s="27">
        <v>0</v>
      </c>
      <c r="N171" s="17" t="str">
        <f t="shared" si="35"/>
        <v xml:space="preserve"> </v>
      </c>
      <c r="O171" s="27">
        <v>0</v>
      </c>
      <c r="P171" s="18">
        <f t="shared" si="36"/>
        <v>-1989490</v>
      </c>
    </row>
    <row r="172" spans="1:16" x14ac:dyDescent="0.3">
      <c r="A172" s="25" t="s">
        <v>318</v>
      </c>
      <c r="B172" s="13" t="str">
        <f t="shared" si="43"/>
        <v>7</v>
      </c>
      <c r="C172" s="13" t="str">
        <f t="shared" si="44"/>
        <v>79</v>
      </c>
      <c r="D172" s="13" t="str">
        <f t="shared" si="45"/>
        <v>797</v>
      </c>
      <c r="E172" s="26" t="s">
        <v>311</v>
      </c>
      <c r="F172" s="27">
        <v>24250</v>
      </c>
      <c r="G172" s="27">
        <v>0</v>
      </c>
      <c r="H172" s="27">
        <v>24250</v>
      </c>
      <c r="I172" s="27">
        <v>0</v>
      </c>
      <c r="J172" s="17">
        <f t="shared" si="34"/>
        <v>0</v>
      </c>
      <c r="K172" s="27">
        <v>0</v>
      </c>
      <c r="L172" s="27">
        <v>0</v>
      </c>
      <c r="M172" s="27">
        <v>0</v>
      </c>
      <c r="N172" s="17" t="str">
        <f t="shared" si="35"/>
        <v xml:space="preserve"> </v>
      </c>
      <c r="O172" s="27">
        <v>0</v>
      </c>
      <c r="P172" s="18">
        <f t="shared" si="36"/>
        <v>-24250</v>
      </c>
    </row>
    <row r="173" spans="1:16" s="16" customFormat="1" x14ac:dyDescent="0.3">
      <c r="A173" s="4"/>
      <c r="B173" s="4"/>
      <c r="C173" s="4"/>
      <c r="D173" s="4"/>
      <c r="E173" s="4" t="s">
        <v>200</v>
      </c>
      <c r="F173" s="19">
        <f>SUBTOTAL(9,F164:F172)</f>
        <v>9162270</v>
      </c>
      <c r="G173" s="19">
        <f>SUBTOTAL(9,G164:G172)</f>
        <v>399810</v>
      </c>
      <c r="H173" s="19">
        <f>SUBTOTAL(9,H164:H172)</f>
        <v>9562080</v>
      </c>
      <c r="I173" s="19">
        <f>SUBTOTAL(9,I164:I172)</f>
        <v>2430083.9299999997</v>
      </c>
      <c r="J173" s="20">
        <f t="shared" ref="J173" si="46">I173/H173</f>
        <v>0.25413758617371951</v>
      </c>
      <c r="K173" s="19">
        <f>SUBTOTAL(9,K164:K172)</f>
        <v>2221083.9299999997</v>
      </c>
      <c r="L173" s="19">
        <f>SUBTOTAL(9,L164:L172)</f>
        <v>0</v>
      </c>
      <c r="M173" s="19">
        <f>SUBTOTAL(9,M164:M172)</f>
        <v>2221083.9299999997</v>
      </c>
      <c r="N173" s="20">
        <f t="shared" si="35"/>
        <v>0.91399474009113746</v>
      </c>
      <c r="O173" s="19">
        <f>SUBTOTAL(9,O164:O172)</f>
        <v>209000</v>
      </c>
      <c r="P173" s="19">
        <f>SUBTOTAL(9,P164:P172)</f>
        <v>-7131996.0700000003</v>
      </c>
    </row>
    <row r="174" spans="1:16" x14ac:dyDescent="0.3">
      <c r="A174" s="1"/>
      <c r="B174" s="13"/>
      <c r="C174" s="13"/>
      <c r="D174" s="13"/>
      <c r="E174" s="2"/>
      <c r="F174" s="3"/>
      <c r="G174" s="3"/>
      <c r="H174" s="3"/>
      <c r="I174" s="3"/>
      <c r="J174" s="17"/>
      <c r="K174" s="3"/>
      <c r="L174" s="3"/>
      <c r="M174" s="3"/>
      <c r="N174" s="17"/>
      <c r="O174" s="3"/>
      <c r="P174" s="18"/>
    </row>
    <row r="175" spans="1:16" x14ac:dyDescent="0.3">
      <c r="A175" s="25" t="s">
        <v>182</v>
      </c>
      <c r="B175" s="13" t="str">
        <f t="shared" si="31"/>
        <v>8</v>
      </c>
      <c r="C175" s="13" t="str">
        <f t="shared" si="32"/>
        <v>82</v>
      </c>
      <c r="D175" s="13" t="str">
        <f t="shared" si="33"/>
        <v>820</v>
      </c>
      <c r="E175" s="26" t="s">
        <v>183</v>
      </c>
      <c r="F175" s="27">
        <v>200000</v>
      </c>
      <c r="G175" s="27">
        <v>0</v>
      </c>
      <c r="H175" s="27">
        <v>200000</v>
      </c>
      <c r="I175" s="27">
        <v>0</v>
      </c>
      <c r="J175" s="17">
        <f t="shared" ref="J175:J185" si="47">IF(H175=0," ",I175/H175)</f>
        <v>0</v>
      </c>
      <c r="K175" s="27">
        <v>0</v>
      </c>
      <c r="L175" s="27">
        <v>0</v>
      </c>
      <c r="M175" s="27">
        <v>0</v>
      </c>
      <c r="N175" s="17" t="str">
        <f t="shared" si="35"/>
        <v xml:space="preserve"> </v>
      </c>
      <c r="O175" s="27">
        <v>0</v>
      </c>
      <c r="P175" s="18">
        <f t="shared" si="36"/>
        <v>-200000</v>
      </c>
    </row>
    <row r="176" spans="1:16" x14ac:dyDescent="0.3">
      <c r="A176" s="25" t="s">
        <v>184</v>
      </c>
      <c r="B176" s="13" t="str">
        <f t="shared" ref="B176" si="48">LEFT(A176,1)</f>
        <v>8</v>
      </c>
      <c r="C176" s="13" t="str">
        <f t="shared" ref="C176" si="49">LEFT(A176,2)</f>
        <v>83</v>
      </c>
      <c r="D176" s="13" t="str">
        <f t="shared" ref="D176" si="50">LEFT(A176,3)</f>
        <v>830</v>
      </c>
      <c r="E176" s="26" t="s">
        <v>185</v>
      </c>
      <c r="F176" s="27">
        <v>94000</v>
      </c>
      <c r="G176" s="27">
        <v>0</v>
      </c>
      <c r="H176" s="27">
        <v>94000</v>
      </c>
      <c r="I176" s="27">
        <v>1012.29</v>
      </c>
      <c r="J176" s="17">
        <f t="shared" si="47"/>
        <v>1.0769042553191489E-2</v>
      </c>
      <c r="K176" s="27">
        <v>610.95000000000005</v>
      </c>
      <c r="L176" s="27">
        <v>0</v>
      </c>
      <c r="M176" s="27">
        <v>610.95000000000005</v>
      </c>
      <c r="N176" s="17">
        <f t="shared" si="35"/>
        <v>0.60353258453605196</v>
      </c>
      <c r="O176" s="27">
        <v>401.34</v>
      </c>
      <c r="P176" s="18">
        <f t="shared" si="36"/>
        <v>-92987.71</v>
      </c>
    </row>
    <row r="177" spans="1:16" x14ac:dyDescent="0.3">
      <c r="A177" s="25" t="s">
        <v>186</v>
      </c>
      <c r="B177" s="13" t="str">
        <f t="shared" ref="B177:B179" si="51">LEFT(A177,1)</f>
        <v>8</v>
      </c>
      <c r="C177" s="13" t="str">
        <f t="shared" ref="C177:C179" si="52">LEFT(A177,2)</f>
        <v>83</v>
      </c>
      <c r="D177" s="13" t="str">
        <f t="shared" ref="D177:D179" si="53">LEFT(A177,3)</f>
        <v>830</v>
      </c>
      <c r="E177" s="26" t="s">
        <v>187</v>
      </c>
      <c r="F177" s="27">
        <v>170000</v>
      </c>
      <c r="G177" s="27">
        <v>0</v>
      </c>
      <c r="H177" s="27">
        <v>170000</v>
      </c>
      <c r="I177" s="27">
        <v>8295.0400000000009</v>
      </c>
      <c r="J177" s="17">
        <f t="shared" si="47"/>
        <v>4.8794352941176476E-2</v>
      </c>
      <c r="K177" s="27">
        <v>8295.0400000000009</v>
      </c>
      <c r="L177" s="27">
        <v>0</v>
      </c>
      <c r="M177" s="27">
        <v>8295.0400000000009</v>
      </c>
      <c r="N177" s="17">
        <f t="shared" si="35"/>
        <v>1</v>
      </c>
      <c r="O177" s="27">
        <v>0</v>
      </c>
      <c r="P177" s="18">
        <f t="shared" si="36"/>
        <v>-161704.95999999999</v>
      </c>
    </row>
    <row r="178" spans="1:16" x14ac:dyDescent="0.3">
      <c r="A178" s="25" t="s">
        <v>188</v>
      </c>
      <c r="B178" s="13" t="str">
        <f t="shared" si="51"/>
        <v>8</v>
      </c>
      <c r="C178" s="13" t="str">
        <f t="shared" si="52"/>
        <v>83</v>
      </c>
      <c r="D178" s="13" t="str">
        <f t="shared" si="53"/>
        <v>830</v>
      </c>
      <c r="E178" s="26" t="s">
        <v>189</v>
      </c>
      <c r="F178" s="27">
        <v>35000</v>
      </c>
      <c r="G178" s="27">
        <v>0</v>
      </c>
      <c r="H178" s="27">
        <v>35000</v>
      </c>
      <c r="I178" s="27">
        <v>571.12</v>
      </c>
      <c r="J178" s="17">
        <f t="shared" si="47"/>
        <v>1.6317714285714286E-2</v>
      </c>
      <c r="K178" s="27">
        <v>571.12</v>
      </c>
      <c r="L178" s="27">
        <v>0</v>
      </c>
      <c r="M178" s="27">
        <v>571.12</v>
      </c>
      <c r="N178" s="17">
        <f t="shared" si="35"/>
        <v>1</v>
      </c>
      <c r="O178" s="27">
        <v>0</v>
      </c>
      <c r="P178" s="18">
        <f t="shared" si="36"/>
        <v>-34428.879999999997</v>
      </c>
    </row>
    <row r="179" spans="1:16" x14ac:dyDescent="0.3">
      <c r="A179" s="25" t="s">
        <v>190</v>
      </c>
      <c r="B179" s="13" t="str">
        <f t="shared" si="51"/>
        <v>8</v>
      </c>
      <c r="C179" s="13" t="str">
        <f t="shared" si="52"/>
        <v>83</v>
      </c>
      <c r="D179" s="13" t="str">
        <f t="shared" si="53"/>
        <v>831</v>
      </c>
      <c r="E179" s="26" t="s">
        <v>191</v>
      </c>
      <c r="F179" s="27">
        <v>720000</v>
      </c>
      <c r="G179" s="27">
        <v>0</v>
      </c>
      <c r="H179" s="27">
        <v>720000</v>
      </c>
      <c r="I179" s="27">
        <v>246959.27</v>
      </c>
      <c r="J179" s="17">
        <f t="shared" si="47"/>
        <v>0.34299898611111107</v>
      </c>
      <c r="K179" s="27">
        <v>0</v>
      </c>
      <c r="L179" s="27">
        <v>0</v>
      </c>
      <c r="M179" s="27">
        <v>0</v>
      </c>
      <c r="N179" s="17">
        <f t="shared" si="35"/>
        <v>0</v>
      </c>
      <c r="O179" s="27">
        <v>246959.27</v>
      </c>
      <c r="P179" s="18">
        <f t="shared" si="36"/>
        <v>-473040.73</v>
      </c>
    </row>
    <row r="180" spans="1:16" x14ac:dyDescent="0.3">
      <c r="A180" s="25" t="s">
        <v>192</v>
      </c>
      <c r="B180" s="13" t="str">
        <f t="shared" ref="B180:B185" si="54">LEFT(A180,1)</f>
        <v>8</v>
      </c>
      <c r="C180" s="13" t="str">
        <f t="shared" ref="C180:C185" si="55">LEFT(A180,2)</f>
        <v>83</v>
      </c>
      <c r="D180" s="13" t="str">
        <f t="shared" ref="D180:D185" si="56">LEFT(A180,3)</f>
        <v>831</v>
      </c>
      <c r="E180" s="26" t="s">
        <v>193</v>
      </c>
      <c r="F180" s="27">
        <v>400000</v>
      </c>
      <c r="G180" s="27">
        <v>0</v>
      </c>
      <c r="H180" s="27">
        <v>400000</v>
      </c>
      <c r="I180" s="27">
        <v>73097.64</v>
      </c>
      <c r="J180" s="17">
        <f t="shared" si="47"/>
        <v>0.18274409999999999</v>
      </c>
      <c r="K180" s="27">
        <v>73097.64</v>
      </c>
      <c r="L180" s="27">
        <v>0</v>
      </c>
      <c r="M180" s="27">
        <v>73097.64</v>
      </c>
      <c r="N180" s="17">
        <f t="shared" si="35"/>
        <v>1</v>
      </c>
      <c r="O180" s="27">
        <v>0</v>
      </c>
      <c r="P180" s="18">
        <f t="shared" si="36"/>
        <v>-326902.36</v>
      </c>
    </row>
    <row r="181" spans="1:16" x14ac:dyDescent="0.3">
      <c r="A181" s="25" t="s">
        <v>319</v>
      </c>
      <c r="B181" s="13" t="str">
        <f t="shared" si="54"/>
        <v>8</v>
      </c>
      <c r="C181" s="13" t="str">
        <f t="shared" si="55"/>
        <v>83</v>
      </c>
      <c r="D181" s="13" t="str">
        <f t="shared" si="56"/>
        <v>831</v>
      </c>
      <c r="E181" s="26" t="s">
        <v>320</v>
      </c>
      <c r="F181" s="27">
        <v>300000</v>
      </c>
      <c r="G181" s="27">
        <v>0</v>
      </c>
      <c r="H181" s="27">
        <v>300000</v>
      </c>
      <c r="I181" s="27">
        <v>0</v>
      </c>
      <c r="J181" s="17">
        <f t="shared" si="47"/>
        <v>0</v>
      </c>
      <c r="K181" s="27">
        <v>0</v>
      </c>
      <c r="L181" s="27">
        <v>0</v>
      </c>
      <c r="M181" s="27">
        <v>0</v>
      </c>
      <c r="N181" s="17" t="str">
        <f t="shared" si="35"/>
        <v xml:space="preserve"> </v>
      </c>
      <c r="O181" s="27">
        <v>0</v>
      </c>
      <c r="P181" s="18">
        <f t="shared" si="36"/>
        <v>-300000</v>
      </c>
    </row>
    <row r="182" spans="1:16" x14ac:dyDescent="0.3">
      <c r="A182" s="25" t="s">
        <v>359</v>
      </c>
      <c r="B182" s="13" t="str">
        <f t="shared" si="54"/>
        <v>8</v>
      </c>
      <c r="C182" s="13" t="str">
        <f t="shared" si="55"/>
        <v>83</v>
      </c>
      <c r="D182" s="13" t="str">
        <f t="shared" si="56"/>
        <v>831</v>
      </c>
      <c r="E182" s="26" t="s">
        <v>360</v>
      </c>
      <c r="F182" s="27">
        <v>0</v>
      </c>
      <c r="G182" s="27">
        <v>0</v>
      </c>
      <c r="H182" s="27">
        <v>0</v>
      </c>
      <c r="I182" s="27">
        <v>0</v>
      </c>
      <c r="J182" s="17" t="str">
        <f t="shared" si="47"/>
        <v xml:space="preserve"> </v>
      </c>
      <c r="K182" s="27">
        <v>0</v>
      </c>
      <c r="L182" s="27">
        <v>0</v>
      </c>
      <c r="M182" s="27">
        <v>0</v>
      </c>
      <c r="N182" s="17" t="str">
        <f t="shared" si="35"/>
        <v xml:space="preserve"> </v>
      </c>
      <c r="O182" s="27">
        <v>0</v>
      </c>
      <c r="P182" s="18">
        <f t="shared" si="36"/>
        <v>0</v>
      </c>
    </row>
    <row r="183" spans="1:16" x14ac:dyDescent="0.3">
      <c r="A183" s="25" t="s">
        <v>262</v>
      </c>
      <c r="B183" s="13" t="str">
        <f t="shared" si="54"/>
        <v>8</v>
      </c>
      <c r="C183" s="13" t="str">
        <f t="shared" si="55"/>
        <v>87</v>
      </c>
      <c r="D183" s="13" t="str">
        <f t="shared" si="56"/>
        <v>870</v>
      </c>
      <c r="E183" s="26" t="s">
        <v>263</v>
      </c>
      <c r="F183" s="27">
        <v>0</v>
      </c>
      <c r="G183" s="27">
        <v>46939748.460000001</v>
      </c>
      <c r="H183" s="27">
        <v>46939748.460000001</v>
      </c>
      <c r="I183" s="27">
        <v>0</v>
      </c>
      <c r="J183" s="17">
        <f t="shared" si="47"/>
        <v>0</v>
      </c>
      <c r="K183" s="27">
        <v>0</v>
      </c>
      <c r="L183" s="27">
        <v>0</v>
      </c>
      <c r="M183" s="27">
        <v>0</v>
      </c>
      <c r="N183" s="17" t="str">
        <f t="shared" si="35"/>
        <v xml:space="preserve"> </v>
      </c>
      <c r="O183" s="27">
        <v>0</v>
      </c>
      <c r="P183" s="18">
        <f t="shared" si="36"/>
        <v>-46939748.460000001</v>
      </c>
    </row>
    <row r="184" spans="1:16" x14ac:dyDescent="0.3">
      <c r="A184" s="25" t="s">
        <v>264</v>
      </c>
      <c r="B184" s="13" t="str">
        <f t="shared" si="54"/>
        <v>8</v>
      </c>
      <c r="C184" s="13" t="str">
        <f t="shared" si="55"/>
        <v>87</v>
      </c>
      <c r="D184" s="13" t="str">
        <f t="shared" si="56"/>
        <v>870</v>
      </c>
      <c r="E184" s="26" t="s">
        <v>265</v>
      </c>
      <c r="F184" s="27">
        <v>0</v>
      </c>
      <c r="G184" s="27">
        <v>508962.54</v>
      </c>
      <c r="H184" s="27">
        <v>508962.54</v>
      </c>
      <c r="I184" s="27">
        <v>0</v>
      </c>
      <c r="J184" s="17">
        <f t="shared" si="47"/>
        <v>0</v>
      </c>
      <c r="K184" s="27">
        <v>0</v>
      </c>
      <c r="L184" s="27">
        <v>0</v>
      </c>
      <c r="M184" s="27">
        <v>0</v>
      </c>
      <c r="N184" s="17" t="str">
        <f t="shared" si="35"/>
        <v xml:space="preserve"> </v>
      </c>
      <c r="O184" s="27">
        <v>0</v>
      </c>
      <c r="P184" s="18">
        <f t="shared" si="36"/>
        <v>-508962.54</v>
      </c>
    </row>
    <row r="185" spans="1:16" x14ac:dyDescent="0.3">
      <c r="A185" s="25" t="s">
        <v>207</v>
      </c>
      <c r="B185" s="13" t="str">
        <f t="shared" si="54"/>
        <v>9</v>
      </c>
      <c r="C185" s="13" t="str">
        <f t="shared" si="55"/>
        <v>91</v>
      </c>
      <c r="D185" s="13" t="str">
        <f t="shared" si="56"/>
        <v>913</v>
      </c>
      <c r="E185" s="26" t="s">
        <v>208</v>
      </c>
      <c r="F185" s="27">
        <v>19847500</v>
      </c>
      <c r="G185" s="27">
        <v>0</v>
      </c>
      <c r="H185" s="27">
        <v>19847500</v>
      </c>
      <c r="I185" s="27">
        <v>19847500</v>
      </c>
      <c r="J185" s="17">
        <f t="shared" si="47"/>
        <v>1</v>
      </c>
      <c r="K185" s="27">
        <v>19847500</v>
      </c>
      <c r="L185" s="27">
        <v>0</v>
      </c>
      <c r="M185" s="27">
        <v>19847500</v>
      </c>
      <c r="N185" s="17">
        <f t="shared" si="35"/>
        <v>1</v>
      </c>
      <c r="O185" s="27">
        <v>0</v>
      </c>
      <c r="P185" s="18">
        <f t="shared" si="36"/>
        <v>0</v>
      </c>
    </row>
    <row r="186" spans="1:16" s="16" customFormat="1" x14ac:dyDescent="0.3">
      <c r="A186" s="4"/>
      <c r="B186" s="4"/>
      <c r="C186" s="4"/>
      <c r="D186" s="4"/>
      <c r="E186" s="4" t="s">
        <v>201</v>
      </c>
      <c r="F186" s="19">
        <f>SUBTOTAL(9,F175:F185)</f>
        <v>21766500</v>
      </c>
      <c r="G186" s="19">
        <f>SUBTOTAL(9,G175:G185)</f>
        <v>47448711</v>
      </c>
      <c r="H186" s="19">
        <f>SUBTOTAL(9,H175:H185)</f>
        <v>69215211</v>
      </c>
      <c r="I186" s="19">
        <f>SUBTOTAL(9,I175:I185)</f>
        <v>20177435.359999999</v>
      </c>
      <c r="J186" s="20">
        <f t="shared" ref="J186" si="57">I186/H186</f>
        <v>0.29151735678447904</v>
      </c>
      <c r="K186" s="19">
        <f>SUBTOTAL(9,K175:K185)</f>
        <v>19930074.75</v>
      </c>
      <c r="L186" s="19">
        <f>SUBTOTAL(9,L175:L185)</f>
        <v>0</v>
      </c>
      <c r="M186" s="19">
        <f>SUBTOTAL(9,M175:M185)</f>
        <v>19930074.75</v>
      </c>
      <c r="N186" s="20">
        <f t="shared" ref="N186" si="58">M186/I186</f>
        <v>0.98774073089138126</v>
      </c>
      <c r="O186" s="19">
        <f>SUBTOTAL(9,O175:O185)</f>
        <v>247360.61</v>
      </c>
      <c r="P186" s="19">
        <f>SUBTOTAL(9,P175:P185)</f>
        <v>-49037775.640000001</v>
      </c>
    </row>
    <row r="188" spans="1:16" s="16" customFormat="1" x14ac:dyDescent="0.3">
      <c r="E188" s="16" t="s">
        <v>202</v>
      </c>
      <c r="F188" s="19">
        <f>F186+F173+F162</f>
        <v>290538000</v>
      </c>
      <c r="G188" s="19">
        <f>G186+G173+G162</f>
        <v>50380050.020000003</v>
      </c>
      <c r="H188" s="19">
        <f>H186+H173+H162</f>
        <v>340918050.01999998</v>
      </c>
      <c r="I188" s="19">
        <f>I186+I173+I162</f>
        <v>271709831.81000006</v>
      </c>
      <c r="J188" s="20">
        <f t="shared" ref="J188" si="59">I188/H188</f>
        <v>0.79699456157883164</v>
      </c>
      <c r="K188" s="19">
        <f>K186+K173+K162</f>
        <v>268007274.75000003</v>
      </c>
      <c r="L188" s="19">
        <f>L186+L173+L162</f>
        <v>4842815.9899999993</v>
      </c>
      <c r="M188" s="19">
        <f>M186+M173+M162</f>
        <v>263164458.75999999</v>
      </c>
      <c r="N188" s="20">
        <f t="shared" ref="N188" si="60">M188/I188</f>
        <v>0.96854963623114076</v>
      </c>
      <c r="O188" s="19">
        <f>O186+O173+O162</f>
        <v>8545373.0500000007</v>
      </c>
      <c r="P188" s="19">
        <f>P186+P173+P162</f>
        <v>-69208218.209999993</v>
      </c>
    </row>
    <row r="190" spans="1:16" x14ac:dyDescent="0.3">
      <c r="P190" s="18"/>
    </row>
  </sheetData>
  <autoFilter ref="A5:P185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62 N186 N188 N173 J188 J186 J173 J16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DIC- 2020</vt:lpstr>
      <vt:lpstr>'EJECUCIÓN INGRESOS 31 DIC- 2020'!Títulos_a_imprimir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2020-08-28T06:57:49Z</cp:lastPrinted>
  <dcterms:created xsi:type="dcterms:W3CDTF">2016-04-19T12:01:28Z</dcterms:created>
  <dcterms:modified xsi:type="dcterms:W3CDTF">2021-02-16T10:58:12Z</dcterms:modified>
</cp:coreProperties>
</file>