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8 - AGOSTO\"/>
    </mc:Choice>
  </mc:AlternateContent>
  <xr:revisionPtr revIDLastSave="0" documentId="13_ncr:1_{A211889E-1C00-4433-86BE-27B3776FD9A7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26 AGOSTO 21" sheetId="1" r:id="rId1"/>
  </sheets>
  <definedNames>
    <definedName name="_xlnm._FilterDatabase" localSheetId="0" hidden="1">'EJECUCIÓN INGRESOS 26 AGOSTO 21'!$A$5:$P$171</definedName>
    <definedName name="_xlnm.Print_Titles" localSheetId="0">'EJECUCIÓN INGRESOS 26 AGOSTO 21'!$1:$5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7" i="1" l="1"/>
  <c r="P138" i="1"/>
  <c r="P139" i="1"/>
  <c r="P140" i="1"/>
  <c r="P141" i="1"/>
  <c r="P142" i="1"/>
  <c r="N137" i="1"/>
  <c r="N138" i="1"/>
  <c r="N139" i="1"/>
  <c r="N140" i="1"/>
  <c r="N141" i="1"/>
  <c r="N142" i="1"/>
  <c r="J137" i="1"/>
  <c r="J138" i="1"/>
  <c r="J139" i="1"/>
  <c r="J140" i="1"/>
  <c r="J141" i="1"/>
  <c r="J142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P171" i="1" l="1"/>
  <c r="P170" i="1"/>
  <c r="P169" i="1"/>
  <c r="P168" i="1"/>
  <c r="P167" i="1"/>
  <c r="P166" i="1"/>
  <c r="P165" i="1"/>
  <c r="P164" i="1"/>
  <c r="P163" i="1"/>
  <c r="P162" i="1"/>
  <c r="P161" i="1"/>
  <c r="J161" i="1"/>
  <c r="J162" i="1"/>
  <c r="J163" i="1"/>
  <c r="J164" i="1"/>
  <c r="J165" i="1"/>
  <c r="J166" i="1"/>
  <c r="J167" i="1"/>
  <c r="J168" i="1"/>
  <c r="J169" i="1"/>
  <c r="J170" i="1"/>
  <c r="J171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P136" i="1"/>
  <c r="N136" i="1"/>
  <c r="J136" i="1"/>
  <c r="N161" i="1" l="1"/>
  <c r="N162" i="1"/>
  <c r="N163" i="1"/>
  <c r="N164" i="1"/>
  <c r="N165" i="1"/>
  <c r="N166" i="1"/>
  <c r="N167" i="1"/>
  <c r="N168" i="1"/>
  <c r="N169" i="1"/>
  <c r="N170" i="1"/>
  <c r="N171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61" i="1" l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58" i="1" l="1"/>
  <c r="L158" i="1"/>
  <c r="M158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45" i="1" l="1"/>
  <c r="F143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43" i="1" l="1"/>
  <c r="M143" i="1"/>
  <c r="L143" i="1"/>
  <c r="K143" i="1"/>
  <c r="I143" i="1"/>
  <c r="H143" i="1"/>
  <c r="G143" i="1"/>
  <c r="N143" i="1" l="1"/>
  <c r="J143" i="1"/>
  <c r="N160" i="1" l="1"/>
  <c r="N145" i="1"/>
  <c r="N6" i="1"/>
  <c r="J160" i="1"/>
  <c r="O172" i="1"/>
  <c r="M172" i="1"/>
  <c r="L172" i="1"/>
  <c r="K172" i="1"/>
  <c r="I172" i="1"/>
  <c r="H172" i="1"/>
  <c r="G172" i="1"/>
  <c r="F172" i="1"/>
  <c r="O158" i="1"/>
  <c r="G158" i="1"/>
  <c r="H158" i="1"/>
  <c r="I158" i="1"/>
  <c r="F158" i="1"/>
  <c r="P145" i="1"/>
  <c r="P160" i="1"/>
  <c r="B7" i="1"/>
  <c r="B145" i="1"/>
  <c r="C145" i="1"/>
  <c r="D145" i="1"/>
  <c r="B160" i="1"/>
  <c r="C160" i="1"/>
  <c r="D160" i="1"/>
  <c r="B6" i="1"/>
  <c r="F174" i="1" l="1"/>
  <c r="I174" i="1"/>
  <c r="K174" i="1"/>
  <c r="O174" i="1"/>
  <c r="G174" i="1"/>
  <c r="L174" i="1"/>
  <c r="H174" i="1"/>
  <c r="M174" i="1"/>
  <c r="N158" i="1"/>
  <c r="P172" i="1"/>
  <c r="P158" i="1"/>
  <c r="N172" i="1"/>
  <c r="J158" i="1"/>
  <c r="J172" i="1"/>
  <c r="P6" i="1"/>
  <c r="P143" i="1" s="1"/>
  <c r="J174" i="1" l="1"/>
  <c r="P174" i="1"/>
  <c r="N174" i="1"/>
</calcChain>
</file>

<file path=xl/sharedStrings.xml><?xml version="1.0" encoding="utf-8"?>
<sst xmlns="http://schemas.openxmlformats.org/spreadsheetml/2006/main" count="347" uniqueCount="344">
  <si>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</si>
  <si>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</si>
  <si>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</si>
  <si>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</si>
  <si>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</si>
  <si>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</si>
  <si>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</si>
  <si>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</si>
  <si>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</si>
  <si>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</si>
  <si>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</si>
  <si>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</si>
  <si>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</si>
  <si>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</si>
  <si>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</si>
  <si>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</si>
  <si>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</si>
  <si>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</si>
  <si>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</si>
  <si>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</si>
  <si>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</si>
  <si>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</si>
  <si>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</si>
  <si>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</si>
  <si>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</si>
  <si>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</si>
  <si>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</si>
  <si>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</si>
  <si>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</si>
  <si>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</si>
  <si>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IMPUESTO S/BIENES INMUEBLES DE CARACTERISTICAS ESPECIALES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</si>
  <si>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</si>
  <si>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</si>
  <si>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</si>
  <si>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</si>
  <si>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</si>
  <si>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</si>
  <si>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</si>
  <si>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</si>
  <si>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</si>
  <si>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</si>
  <si>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</si>
  <si>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</si>
  <si>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</si>
  <si>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</si>
  <si>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</si>
  <si>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</si>
  <si>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</si>
  <si>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</si>
  <si>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</si>
  <si>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</si>
  <si>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</si>
  <si>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</si>
  <si>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</si>
  <si>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</si>
  <si>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</si>
  <si>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</si>
  <si>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</si>
  <si>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</si>
  <si>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</si>
  <si>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</si>
  <si>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</si>
  <si>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</si>
  <si>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</si>
  <si>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</si>
  <si>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</si>
  <si>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</si>
  <si>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</si>
  <si>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</si>
  <si>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</si>
  <si>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</si>
  <si>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</si>
  <si>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</si>
  <si>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</si>
  <si>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</si>
  <si>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</si>
  <si>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</si>
  <si>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</si>
  <si>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</si>
  <si>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</si>
  <si>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</si>
  <si>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</si>
  <si>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</si>
  <si>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</si>
  <si>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</si>
  <si>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</si>
  <si>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</si>
  <si>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</si>
  <si>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</si>
  <si>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</si>
  <si>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</si>
  <si>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</si>
  <si>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</si>
  <si>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</si>
  <si>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</si>
  <si>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</si>
  <si>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</si>
  <si>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</si>
  <si>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</si>
  <si>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</si>
  <si>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REPARACIÓN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</si>
  <si>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</si>
  <si>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</si>
  <si>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</si>
  <si>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</si>
  <si>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</si>
  <si>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</si>
  <si>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34911</t>
  </si>
  <si>
    <t>Servicio de teleasistencia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</si>
  <si>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</si>
  <si>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</si>
  <si>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</si>
  <si>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</si>
  <si>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</si>
  <si>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</si>
  <si>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</si>
  <si>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</si>
  <si>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</si>
  <si>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</si>
  <si>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</si>
  <si>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</si>
  <si>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</si>
  <si>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</si>
  <si>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</si>
  <si>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</si>
  <si>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</si>
  <si>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</si>
  <si>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</si>
  <si>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</si>
  <si>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39104</t>
  </si>
  <si>
    <t>MULTAS INFRACCIÓN ORDENANZA TAXIS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</si>
  <si>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</si>
  <si>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</si>
  <si>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</si>
  <si>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</si>
  <si>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</si>
  <si>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</si>
  <si>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</si>
  <si>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</si>
  <si>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</si>
  <si>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</si>
  <si>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</si>
  <si>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</si>
  <si>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</si>
  <si>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</si>
  <si>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</si>
  <si>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</si>
  <si>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</si>
  <si>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</si>
  <si>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</si>
  <si>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</si>
  <si>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</si>
  <si>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DE PROCEDIMIENTOS JUDICIALES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</si>
  <si>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</si>
  <si>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</si>
  <si>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</si>
  <si>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</si>
  <si>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</si>
  <si>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</si>
  <si>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</si>
  <si>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Compensación gasto luz Cúpula del Milenio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</si>
  <si>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</si>
  <si>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</si>
  <si>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</si>
  <si>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</si>
  <si>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</si>
  <si>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</si>
  <si>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</si>
  <si>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SUBV.M.º IGUALDAD CONTRA LA VIOLENCIA DE GÉNERO</t>
  </si>
  <si>
    <t>42093</t>
  </si>
  <si>
    <t>Subvención Mº Sanidad. Juntas Arbitrales de Consumo</t>
  </si>
  <si>
    <t>42191</t>
  </si>
  <si>
    <t>INE.- ACTUALIZACIÓN CENSO ELECTORAL</t>
  </si>
  <si>
    <t>42200</t>
  </si>
  <si>
    <t>De fundaciones estatales. Fundacion Pluralismo y Convivencia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</si>
  <si>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</si>
  <si>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</si>
  <si>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</si>
  <si>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</si>
  <si>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</si>
  <si>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</si>
  <si>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</si>
  <si>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</si>
  <si>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</si>
  <si>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</si>
  <si>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</si>
  <si>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</si>
  <si>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</si>
  <si>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</si>
  <si>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</si>
  <si>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</si>
  <si>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</si>
  <si>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</si>
  <si>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</si>
  <si>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</si>
  <si>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45014</t>
  </si>
  <si>
    <t>Prestación económica a familias conciliación familiar COVID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</si>
  <si>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</si>
  <si>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</si>
  <si>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</si>
  <si>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</si>
  <si>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</si>
  <si>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</si>
  <si>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</si>
  <si>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SUBV.JCYL.- IGUALDAD DE OPORTUNIDADES</t>
  </si>
  <si>
    <t>45035</t>
  </si>
  <si>
    <t>SUBV.JCYL.- REFUERZO LIMPIEZA COLEGIOS POR COVID</t>
  </si>
  <si>
    <t>45060</t>
  </si>
  <si>
    <t>Junta CyL: prevención drogodependencia</t>
  </si>
  <si>
    <t>45080</t>
  </si>
  <si>
    <t>SUBV.JCYL.- PROY.REACTIVACIÓN COMERCIO DE PROXIMIDAD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</si>
  <si>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</si>
  <si>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</si>
  <si>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</si>
  <si>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</si>
  <si>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</si>
  <si>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</si>
  <si>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</si>
  <si>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</si>
  <si>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45087</t>
  </si>
  <si>
    <t>SUBV.JCYL.- CREAC. RED MERCADOS LOCALES PRODUCTOS ECOLÓGICOS</t>
  </si>
  <si>
    <t>45141</t>
  </si>
  <si>
    <t>ECYL - Programa mixto parques y jardines 2019</t>
  </si>
  <si>
    <t>45143</t>
  </si>
  <si>
    <t>EXCYL .Contr.temp.percp.renta garantiz.ciudad. PER-479-19</t>
  </si>
  <si>
    <t>45146</t>
  </si>
  <si>
    <t>MAYEL desempleados mayores de 55 años</t>
  </si>
  <si>
    <t>45147</t>
  </si>
  <si>
    <t>EXCYL55, perceptores renta de ciudadanía mayores de 55 años</t>
  </si>
  <si>
    <t>45149</t>
  </si>
  <si>
    <t>ECYL.- Programa mixto Valladolid CUIDA III DUPLO</t>
  </si>
  <si>
    <t>45150</t>
  </si>
  <si>
    <t>Programa mixto F.y empleo 2019-2020 Turismo Valladolid</t>
  </si>
  <si>
    <t>45151</t>
  </si>
  <si>
    <t>Programa mixto F.y empleo 2019-2020 Pintura decorativa III</t>
  </si>
  <si>
    <t>45152</t>
  </si>
  <si>
    <t>EXCYL.- CONTRAT.TEMP.DESEMPL.PERCP.R.G.DE CIUDADANÍA</t>
  </si>
  <si>
    <t>45154</t>
  </si>
  <si>
    <t>ECYL.- Contratacion Agente Igualdad Oportunidades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</si>
  <si>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</si>
  <si>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</si>
  <si>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</si>
  <si>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</si>
  <si>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</si>
  <si>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</si>
  <si>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45158</t>
  </si>
  <si>
    <t>EXCYL.- MAYEL 20  (DESEMPLEADOS MAYORES DE 55 AÑOS)</t>
  </si>
  <si>
    <t>45159</t>
  </si>
  <si>
    <t>SUBV.ECYL.- COVEL 2020</t>
  </si>
  <si>
    <t>45160</t>
  </si>
  <si>
    <t>ECYL.- CONTRAT. AGENTES IGUALDAD DE OPORTUNIDADES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</si>
  <si>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</si>
  <si>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</si>
  <si>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</si>
  <si>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</si>
  <si>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</si>
  <si>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</si>
  <si>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</si>
  <si>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</si>
  <si>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</si>
  <si>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</si>
  <si>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</si>
  <si>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</si>
  <si>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</si>
  <si>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</si>
  <si>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</si>
  <si>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</si>
  <si>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49703</t>
  </si>
  <si>
    <t>Proyecto URBAN GREEN UP</t>
  </si>
  <si>
    <t>49704</t>
  </si>
  <si>
    <t>Proyecto MOVBIO</t>
  </si>
  <si>
    <t>49707</t>
  </si>
  <si>
    <t>Proyecto REMOURBAN</t>
  </si>
  <si>
    <t>49709</t>
  </si>
  <si>
    <t>Proyecto TT BIGA DATA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</si>
  <si>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</si>
  <si>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</si>
  <si>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</si>
  <si>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</si>
  <si>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</si>
  <si>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</si>
  <si>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</si>
  <si>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</si>
  <si>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</si>
  <si>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</si>
  <si>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54900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</si>
  <si>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</si>
  <si>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</si>
  <si>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</si>
  <si>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</si>
  <si>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</si>
  <si>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</si>
  <si>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</si>
  <si>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</si>
  <si>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</si>
  <si>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</si>
  <si>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</si>
  <si>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</si>
  <si>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</si>
  <si>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</si>
  <si>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</si>
  <si>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</si>
  <si>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</si>
  <si>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</si>
  <si>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</si>
  <si>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</si>
  <si>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TRANSF.CAPITAL SOC.MERCANTILES EST.ENTIDADES PUB.EMP.</t>
  </si>
  <si>
    <t>75062</t>
  </si>
  <si>
    <t>Junta CyL: Convenio ARU 29 de Octubre 2ª fase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</si>
  <si>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</si>
  <si>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</si>
  <si>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</si>
  <si>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</si>
  <si>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</si>
  <si>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</si>
  <si>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</si>
  <si>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</si>
  <si>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</si>
  <si>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</si>
  <si>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</si>
  <si>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</si>
  <si>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</si>
  <si>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</si>
  <si>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</si>
  <si>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</si>
  <si>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</si>
  <si>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</si>
  <si>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</si>
  <si>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</si>
  <si>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</si>
  <si>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</si>
  <si>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</si>
  <si>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83102</t>
  </si>
  <si>
    <t>Reintegros de anticipo sistema de compensación Ariza</t>
  </si>
  <si>
    <t>83103</t>
  </si>
  <si>
    <t>Reintegro anticipo gastos mantenimiento Mercado del Val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</si>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</sst>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1" fontId="3" fillId="0" borderId="0" xfId="4" applyNumberFormat="1" applyFont="1"/>
    <xf numFmtId="4" fontId="3" fillId="0" borderId="0" xfId="4" applyNumberFormat="1" applyFont="1"/>
    <xf numFmtId="49" fontId="3" fillId="0" borderId="0" xfId="4" applyNumberFormat="1" applyFont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AGOSTO 2021" xfId="4" xr:uid="{90B4B935-C374-4E24-B518-4A1A994A4861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6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15</v>
      </c>
      <c r="B3" s="12"/>
      <c r="C3" s="12"/>
      <c r="D3" s="12"/>
      <c r="F3" s="21">
        <v>44434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6">
        <v>7985440</v>
      </c>
      <c r="G6" s="26">
        <v>0</v>
      </c>
      <c r="H6" s="26">
        <v>7985440</v>
      </c>
      <c r="I6" s="26">
        <v>5568926.6799999997</v>
      </c>
      <c r="J6" s="17">
        <f>IF(H6=0," ",I6/H6)</f>
        <v>0.69738507583802511</v>
      </c>
      <c r="K6" s="26">
        <v>5599433.7999999998</v>
      </c>
      <c r="L6" s="26">
        <v>30507.119999999999</v>
      </c>
      <c r="M6" s="26">
        <v>5568926.6799999997</v>
      </c>
      <c r="N6" s="17">
        <f>IF(I6=0," ",M6/I6)</f>
        <v>1</v>
      </c>
      <c r="O6" s="26">
        <v>0</v>
      </c>
      <c r="P6" s="18">
        <f>I6-H6</f>
        <v>-2416513.3200000003</v>
      </c>
    </row>
    <row r="7" spans="1:16" x14ac:dyDescent="0.3">
      <c r="A7" s="25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6">
        <v>330000</v>
      </c>
      <c r="G7" s="26">
        <v>0</v>
      </c>
      <c r="H7" s="26">
        <v>330000</v>
      </c>
      <c r="I7" s="26">
        <v>318770.84999999998</v>
      </c>
      <c r="J7" s="17">
        <f t="shared" ref="J7:J70" si="3">IF(H7=0," ",I7/H7)</f>
        <v>0.96597227272727271</v>
      </c>
      <c r="K7" s="26">
        <v>8055.24</v>
      </c>
      <c r="L7" s="26">
        <v>84.08</v>
      </c>
      <c r="M7" s="26">
        <v>7971.16</v>
      </c>
      <c r="N7" s="17">
        <f t="shared" ref="N7:N70" si="4">IF(I7=0," ",M7/I7)</f>
        <v>2.5005925102624661E-2</v>
      </c>
      <c r="O7" s="26">
        <v>310799.69</v>
      </c>
      <c r="P7" s="18">
        <f t="shared" ref="P7:P70" si="5">I7-H7</f>
        <v>-11229.150000000023</v>
      </c>
    </row>
    <row r="8" spans="1:16" x14ac:dyDescent="0.3">
      <c r="A8" s="25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6">
        <v>74000000</v>
      </c>
      <c r="G8" s="26">
        <v>0</v>
      </c>
      <c r="H8" s="26">
        <v>74000000</v>
      </c>
      <c r="I8" s="26">
        <v>74154506.040000007</v>
      </c>
      <c r="J8" s="17">
        <f t="shared" si="3"/>
        <v>1.0020879194594596</v>
      </c>
      <c r="K8" s="26">
        <v>4427576.32</v>
      </c>
      <c r="L8" s="26">
        <v>212969.16</v>
      </c>
      <c r="M8" s="26">
        <v>4214607.16</v>
      </c>
      <c r="N8" s="17">
        <f t="shared" si="4"/>
        <v>5.6835482900075965E-2</v>
      </c>
      <c r="O8" s="26">
        <v>69939898.879999995</v>
      </c>
      <c r="P8" s="18">
        <f t="shared" si="5"/>
        <v>154506.04000000656</v>
      </c>
    </row>
    <row r="9" spans="1:16" x14ac:dyDescent="0.3">
      <c r="A9" s="25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30</v>
      </c>
      <c r="F9" s="26">
        <v>0</v>
      </c>
      <c r="G9" s="26">
        <v>0</v>
      </c>
      <c r="H9" s="26">
        <v>0</v>
      </c>
      <c r="I9" s="26">
        <v>21678.86</v>
      </c>
      <c r="J9" s="17" t="str">
        <f t="shared" si="3"/>
        <v xml:space="preserve"> </v>
      </c>
      <c r="K9" s="26">
        <v>0</v>
      </c>
      <c r="L9" s="26">
        <v>0</v>
      </c>
      <c r="M9" s="26">
        <v>0</v>
      </c>
      <c r="N9" s="17">
        <f t="shared" si="4"/>
        <v>0</v>
      </c>
      <c r="O9" s="26">
        <v>21678.86</v>
      </c>
      <c r="P9" s="18">
        <f t="shared" si="5"/>
        <v>21678.86</v>
      </c>
    </row>
    <row r="10" spans="1:16" x14ac:dyDescent="0.3">
      <c r="A10" s="25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32</v>
      </c>
      <c r="F10" s="26">
        <v>16000000</v>
      </c>
      <c r="G10" s="26">
        <v>0</v>
      </c>
      <c r="H10" s="26">
        <v>16000000</v>
      </c>
      <c r="I10" s="26">
        <v>15573115.16</v>
      </c>
      <c r="J10" s="17">
        <f t="shared" si="3"/>
        <v>0.97331969750000003</v>
      </c>
      <c r="K10" s="26">
        <v>3572068.99</v>
      </c>
      <c r="L10" s="26">
        <v>26419.88</v>
      </c>
      <c r="M10" s="26">
        <v>3545649.11</v>
      </c>
      <c r="N10" s="17">
        <f t="shared" si="4"/>
        <v>0.22767757597446547</v>
      </c>
      <c r="O10" s="26">
        <v>12027466.050000001</v>
      </c>
      <c r="P10" s="18">
        <f t="shared" si="5"/>
        <v>-426884.83999999985</v>
      </c>
    </row>
    <row r="11" spans="1:16" x14ac:dyDescent="0.3">
      <c r="A11" s="25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34</v>
      </c>
      <c r="F11" s="26">
        <v>4500000</v>
      </c>
      <c r="G11" s="26">
        <v>0</v>
      </c>
      <c r="H11" s="26">
        <v>4500000</v>
      </c>
      <c r="I11" s="26">
        <v>3617609.95</v>
      </c>
      <c r="J11" s="17">
        <f t="shared" si="3"/>
        <v>0.80391332222222223</v>
      </c>
      <c r="K11" s="26">
        <v>3785650.34</v>
      </c>
      <c r="L11" s="26">
        <v>337699.2</v>
      </c>
      <c r="M11" s="26">
        <v>3447951.14</v>
      </c>
      <c r="N11" s="17">
        <f t="shared" si="4"/>
        <v>0.95310196169711436</v>
      </c>
      <c r="O11" s="26">
        <v>169658.81</v>
      </c>
      <c r="P11" s="18">
        <f t="shared" si="5"/>
        <v>-882390.04999999981</v>
      </c>
    </row>
    <row r="12" spans="1:16" x14ac:dyDescent="0.3">
      <c r="A12" s="25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36</v>
      </c>
      <c r="F12" s="26">
        <v>11500000</v>
      </c>
      <c r="G12" s="26">
        <v>0</v>
      </c>
      <c r="H12" s="26">
        <v>11500000</v>
      </c>
      <c r="I12" s="26">
        <v>1944345.78</v>
      </c>
      <c r="J12" s="17">
        <f t="shared" si="3"/>
        <v>0.16907354608695652</v>
      </c>
      <c r="K12" s="26">
        <v>1609942.83</v>
      </c>
      <c r="L12" s="26">
        <v>20859.919999999998</v>
      </c>
      <c r="M12" s="26">
        <v>1589082.91</v>
      </c>
      <c r="N12" s="17">
        <f t="shared" si="4"/>
        <v>0.81728410982536237</v>
      </c>
      <c r="O12" s="26">
        <v>355262.87</v>
      </c>
      <c r="P12" s="18">
        <f t="shared" si="5"/>
        <v>-9555654.2200000007</v>
      </c>
    </row>
    <row r="13" spans="1:16" x14ac:dyDescent="0.3">
      <c r="A13" s="25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38</v>
      </c>
      <c r="F13" s="26">
        <v>5922320</v>
      </c>
      <c r="G13" s="26">
        <v>0</v>
      </c>
      <c r="H13" s="26">
        <v>5922320</v>
      </c>
      <c r="I13" s="26">
        <v>3151085.28</v>
      </c>
      <c r="J13" s="17">
        <f t="shared" si="3"/>
        <v>0.53206940523308432</v>
      </c>
      <c r="K13" s="26">
        <v>3471260.17</v>
      </c>
      <c r="L13" s="26">
        <v>320174.89</v>
      </c>
      <c r="M13" s="26">
        <v>3151085.28</v>
      </c>
      <c r="N13" s="17">
        <f t="shared" si="4"/>
        <v>1</v>
      </c>
      <c r="O13" s="26">
        <v>0</v>
      </c>
      <c r="P13" s="18">
        <f t="shared" si="5"/>
        <v>-2771234.72</v>
      </c>
    </row>
    <row r="14" spans="1:16" x14ac:dyDescent="0.3">
      <c r="A14" s="25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6">
        <v>78280</v>
      </c>
      <c r="G14" s="26">
        <v>0</v>
      </c>
      <c r="H14" s="26">
        <v>78280</v>
      </c>
      <c r="I14" s="26">
        <v>36921.81</v>
      </c>
      <c r="J14" s="17">
        <f t="shared" si="3"/>
        <v>0.47166338783852835</v>
      </c>
      <c r="K14" s="26">
        <v>45883.53</v>
      </c>
      <c r="L14" s="26">
        <v>8961.7199999999993</v>
      </c>
      <c r="M14" s="26">
        <v>36921.81</v>
      </c>
      <c r="N14" s="17">
        <f t="shared" si="4"/>
        <v>1</v>
      </c>
      <c r="O14" s="26">
        <v>0</v>
      </c>
      <c r="P14" s="18">
        <f t="shared" si="5"/>
        <v>-41358.19</v>
      </c>
    </row>
    <row r="15" spans="1:16" x14ac:dyDescent="0.3">
      <c r="A15" s="25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6">
        <v>28000</v>
      </c>
      <c r="G15" s="26">
        <v>0</v>
      </c>
      <c r="H15" s="26">
        <v>28000</v>
      </c>
      <c r="I15" s="26">
        <v>15076.27</v>
      </c>
      <c r="J15" s="17">
        <f t="shared" si="3"/>
        <v>0.53843821428571426</v>
      </c>
      <c r="K15" s="26">
        <v>16411.71</v>
      </c>
      <c r="L15" s="26">
        <v>1335.44</v>
      </c>
      <c r="M15" s="26">
        <v>15076.27</v>
      </c>
      <c r="N15" s="17">
        <f t="shared" si="4"/>
        <v>1</v>
      </c>
      <c r="O15" s="26">
        <v>0</v>
      </c>
      <c r="P15" s="18">
        <f t="shared" si="5"/>
        <v>-12923.73</v>
      </c>
    </row>
    <row r="16" spans="1:16" x14ac:dyDescent="0.3">
      <c r="A16" s="25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6">
        <v>564720</v>
      </c>
      <c r="G16" s="26">
        <v>0</v>
      </c>
      <c r="H16" s="26">
        <v>564720</v>
      </c>
      <c r="I16" s="26">
        <v>312352.08</v>
      </c>
      <c r="J16" s="17">
        <f t="shared" si="3"/>
        <v>0.5531096472588185</v>
      </c>
      <c r="K16" s="26">
        <v>329419.65000000002</v>
      </c>
      <c r="L16" s="26">
        <v>17067.57</v>
      </c>
      <c r="M16" s="26">
        <v>312352.08</v>
      </c>
      <c r="N16" s="17">
        <f t="shared" si="4"/>
        <v>1</v>
      </c>
      <c r="O16" s="26">
        <v>0</v>
      </c>
      <c r="P16" s="18">
        <f t="shared" si="5"/>
        <v>-252367.91999999998</v>
      </c>
    </row>
    <row r="17" spans="1:16" x14ac:dyDescent="0.3">
      <c r="A17" s="25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6">
        <v>1509320</v>
      </c>
      <c r="G17" s="26">
        <v>0</v>
      </c>
      <c r="H17" s="26">
        <v>1509320</v>
      </c>
      <c r="I17" s="26">
        <v>704399.35</v>
      </c>
      <c r="J17" s="17">
        <f t="shared" si="3"/>
        <v>0.46669980521029336</v>
      </c>
      <c r="K17" s="26">
        <v>884663.08</v>
      </c>
      <c r="L17" s="26">
        <v>180263.73</v>
      </c>
      <c r="M17" s="26">
        <v>704399.35</v>
      </c>
      <c r="N17" s="17">
        <f t="shared" si="4"/>
        <v>1</v>
      </c>
      <c r="O17" s="26">
        <v>0</v>
      </c>
      <c r="P17" s="18">
        <f t="shared" si="5"/>
        <v>-804920.65</v>
      </c>
    </row>
    <row r="18" spans="1:16" x14ac:dyDescent="0.3">
      <c r="A18" s="25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48</v>
      </c>
      <c r="F18" s="26">
        <v>1870</v>
      </c>
      <c r="G18" s="26">
        <v>0</v>
      </c>
      <c r="H18" s="26">
        <v>1870</v>
      </c>
      <c r="I18" s="26">
        <v>780.13</v>
      </c>
      <c r="J18" s="17">
        <f t="shared" si="3"/>
        <v>0.41718181818181815</v>
      </c>
      <c r="K18" s="26">
        <v>1098.0899999999999</v>
      </c>
      <c r="L18" s="26">
        <v>317.95999999999998</v>
      </c>
      <c r="M18" s="26">
        <v>780.13</v>
      </c>
      <c r="N18" s="17">
        <f t="shared" si="4"/>
        <v>1</v>
      </c>
      <c r="O18" s="26">
        <v>0</v>
      </c>
      <c r="P18" s="18">
        <f t="shared" si="5"/>
        <v>-1089.8699999999999</v>
      </c>
    </row>
    <row r="19" spans="1:16" x14ac:dyDescent="0.3">
      <c r="A19" s="25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50</v>
      </c>
      <c r="F19" s="26">
        <v>4000000</v>
      </c>
      <c r="G19" s="26">
        <v>0</v>
      </c>
      <c r="H19" s="26">
        <v>4000000</v>
      </c>
      <c r="I19" s="26">
        <v>3463667.04</v>
      </c>
      <c r="J19" s="17">
        <f t="shared" si="3"/>
        <v>0.86591676000000006</v>
      </c>
      <c r="K19" s="26">
        <v>3225149.28</v>
      </c>
      <c r="L19" s="26">
        <v>600724.68000000005</v>
      </c>
      <c r="M19" s="26">
        <v>2624424.6</v>
      </c>
      <c r="N19" s="17">
        <f t="shared" si="4"/>
        <v>0.75770117903711676</v>
      </c>
      <c r="O19" s="26">
        <v>839242.44</v>
      </c>
      <c r="P19" s="18">
        <f t="shared" si="5"/>
        <v>-536332.96</v>
      </c>
    </row>
    <row r="20" spans="1:16" x14ac:dyDescent="0.3">
      <c r="A20" s="25" t="s">
        <v>51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52</v>
      </c>
      <c r="F20" s="26">
        <v>45000</v>
      </c>
      <c r="G20" s="26">
        <v>0</v>
      </c>
      <c r="H20" s="26">
        <v>45000</v>
      </c>
      <c r="I20" s="26">
        <v>27827.61</v>
      </c>
      <c r="J20" s="17">
        <f t="shared" si="3"/>
        <v>0.61839133333333329</v>
      </c>
      <c r="K20" s="26">
        <v>5484</v>
      </c>
      <c r="L20" s="26">
        <v>391.05</v>
      </c>
      <c r="M20" s="26">
        <v>5092.95</v>
      </c>
      <c r="N20" s="17">
        <f t="shared" si="4"/>
        <v>0.18301787325609348</v>
      </c>
      <c r="O20" s="26">
        <v>22734.66</v>
      </c>
      <c r="P20" s="18">
        <f t="shared" si="5"/>
        <v>-17172.39</v>
      </c>
    </row>
    <row r="21" spans="1:16" x14ac:dyDescent="0.3">
      <c r="A21" s="25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54</v>
      </c>
      <c r="F21" s="26">
        <v>3000000</v>
      </c>
      <c r="G21" s="26">
        <v>0</v>
      </c>
      <c r="H21" s="26">
        <v>3000000</v>
      </c>
      <c r="I21" s="26">
        <v>1531625.8</v>
      </c>
      <c r="J21" s="17">
        <f t="shared" si="3"/>
        <v>0.51054193333333331</v>
      </c>
      <c r="K21" s="26">
        <v>1473857.79</v>
      </c>
      <c r="L21" s="26">
        <v>16307.36</v>
      </c>
      <c r="M21" s="26">
        <v>1457550.43</v>
      </c>
      <c r="N21" s="17">
        <f t="shared" si="4"/>
        <v>0.95163611764701261</v>
      </c>
      <c r="O21" s="26">
        <v>74075.37</v>
      </c>
      <c r="P21" s="18">
        <f t="shared" si="5"/>
        <v>-1468374.2</v>
      </c>
    </row>
    <row r="22" spans="1:16" x14ac:dyDescent="0.3">
      <c r="A22" s="25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56</v>
      </c>
      <c r="F22" s="26">
        <v>180000</v>
      </c>
      <c r="G22" s="26">
        <v>0</v>
      </c>
      <c r="H22" s="26">
        <v>180000</v>
      </c>
      <c r="I22" s="26">
        <v>84767.679999999993</v>
      </c>
      <c r="J22" s="17">
        <f t="shared" si="3"/>
        <v>0.47093155555555549</v>
      </c>
      <c r="K22" s="26">
        <v>90152.12</v>
      </c>
      <c r="L22" s="26">
        <v>5384.44</v>
      </c>
      <c r="M22" s="26">
        <v>84767.679999999993</v>
      </c>
      <c r="N22" s="17">
        <f t="shared" si="4"/>
        <v>1</v>
      </c>
      <c r="O22" s="26">
        <v>0</v>
      </c>
      <c r="P22" s="18">
        <f t="shared" si="5"/>
        <v>-95232.320000000007</v>
      </c>
    </row>
    <row r="23" spans="1:16" x14ac:dyDescent="0.3">
      <c r="A23" s="25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58</v>
      </c>
      <c r="F23" s="26">
        <v>120000</v>
      </c>
      <c r="G23" s="26">
        <v>0</v>
      </c>
      <c r="H23" s="26">
        <v>120000</v>
      </c>
      <c r="I23" s="26">
        <v>64913.45</v>
      </c>
      <c r="J23" s="17">
        <f t="shared" si="3"/>
        <v>0.54094541666666662</v>
      </c>
      <c r="K23" s="26">
        <v>46997.93</v>
      </c>
      <c r="L23" s="26">
        <v>1252.32</v>
      </c>
      <c r="M23" s="26">
        <v>45745.61</v>
      </c>
      <c r="N23" s="17">
        <f t="shared" si="4"/>
        <v>0.70471697313884873</v>
      </c>
      <c r="O23" s="26">
        <v>19167.84</v>
      </c>
      <c r="P23" s="18">
        <f t="shared" si="5"/>
        <v>-55086.55</v>
      </c>
    </row>
    <row r="24" spans="1:16" x14ac:dyDescent="0.3">
      <c r="A24" s="25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60</v>
      </c>
      <c r="F24" s="26">
        <v>250000</v>
      </c>
      <c r="G24" s="26">
        <v>0</v>
      </c>
      <c r="H24" s="26">
        <v>250000</v>
      </c>
      <c r="I24" s="26">
        <v>109433.93</v>
      </c>
      <c r="J24" s="17">
        <f t="shared" si="3"/>
        <v>0.43773571999999999</v>
      </c>
      <c r="K24" s="26">
        <v>109715.59</v>
      </c>
      <c r="L24" s="26">
        <v>924.12</v>
      </c>
      <c r="M24" s="26">
        <v>108791.47</v>
      </c>
      <c r="N24" s="17">
        <f t="shared" si="4"/>
        <v>0.99412924309672523</v>
      </c>
      <c r="O24" s="26">
        <v>642.46</v>
      </c>
      <c r="P24" s="18">
        <f t="shared" si="5"/>
        <v>-140566.07</v>
      </c>
    </row>
    <row r="25" spans="1:16" x14ac:dyDescent="0.3">
      <c r="A25" s="25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6">
        <v>10000</v>
      </c>
      <c r="G25" s="26">
        <v>0</v>
      </c>
      <c r="H25" s="26">
        <v>10000</v>
      </c>
      <c r="I25" s="26">
        <v>1994.32</v>
      </c>
      <c r="J25" s="17">
        <f t="shared" si="3"/>
        <v>0.199432</v>
      </c>
      <c r="K25" s="26">
        <v>1951.36</v>
      </c>
      <c r="L25" s="26">
        <v>10.74</v>
      </c>
      <c r="M25" s="26">
        <v>1940.62</v>
      </c>
      <c r="N25" s="17">
        <f t="shared" si="4"/>
        <v>0.97307352882185405</v>
      </c>
      <c r="O25" s="26">
        <v>53.7</v>
      </c>
      <c r="P25" s="18">
        <f t="shared" si="5"/>
        <v>-8005.68</v>
      </c>
    </row>
    <row r="26" spans="1:16" x14ac:dyDescent="0.3">
      <c r="A26" s="25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6">
        <v>200000</v>
      </c>
      <c r="G26" s="26">
        <v>0</v>
      </c>
      <c r="H26" s="26">
        <v>200000</v>
      </c>
      <c r="I26" s="26">
        <v>138492.19</v>
      </c>
      <c r="J26" s="17">
        <f t="shared" si="3"/>
        <v>0.69246094999999996</v>
      </c>
      <c r="K26" s="26">
        <v>131747.73000000001</v>
      </c>
      <c r="L26" s="26">
        <v>3567.07</v>
      </c>
      <c r="M26" s="26">
        <v>128180.66</v>
      </c>
      <c r="N26" s="17">
        <f t="shared" si="4"/>
        <v>0.92554432130793807</v>
      </c>
      <c r="O26" s="26">
        <v>10311.530000000001</v>
      </c>
      <c r="P26" s="18">
        <f t="shared" si="5"/>
        <v>-61507.81</v>
      </c>
    </row>
    <row r="27" spans="1:16" x14ac:dyDescent="0.3">
      <c r="A27" s="25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66</v>
      </c>
      <c r="F27" s="26">
        <v>10000</v>
      </c>
      <c r="G27" s="26">
        <v>0</v>
      </c>
      <c r="H27" s="26">
        <v>10000</v>
      </c>
      <c r="I27" s="26">
        <v>8671.48</v>
      </c>
      <c r="J27" s="17">
        <f t="shared" si="3"/>
        <v>0.86714799999999992</v>
      </c>
      <c r="K27" s="26">
        <v>4872.05</v>
      </c>
      <c r="L27" s="26">
        <v>0.05</v>
      </c>
      <c r="M27" s="26">
        <v>4872</v>
      </c>
      <c r="N27" s="17">
        <f t="shared" si="4"/>
        <v>0.56184180785748228</v>
      </c>
      <c r="O27" s="26">
        <v>3799.48</v>
      </c>
      <c r="P27" s="18">
        <f t="shared" si="5"/>
        <v>-1328.5200000000004</v>
      </c>
    </row>
    <row r="28" spans="1:16" x14ac:dyDescent="0.3">
      <c r="A28" s="25" t="s">
        <v>67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68</v>
      </c>
      <c r="F28" s="26">
        <v>10000</v>
      </c>
      <c r="G28" s="26">
        <v>0</v>
      </c>
      <c r="H28" s="26">
        <v>10000</v>
      </c>
      <c r="I28" s="26">
        <v>942.73</v>
      </c>
      <c r="J28" s="17">
        <f t="shared" si="3"/>
        <v>9.4272999999999996E-2</v>
      </c>
      <c r="K28" s="26">
        <v>267.83999999999997</v>
      </c>
      <c r="L28" s="26">
        <v>0</v>
      </c>
      <c r="M28" s="26">
        <v>267.83999999999997</v>
      </c>
      <c r="N28" s="17">
        <f t="shared" si="4"/>
        <v>0.28411103921589426</v>
      </c>
      <c r="O28" s="26">
        <v>674.89</v>
      </c>
      <c r="P28" s="18">
        <f t="shared" si="5"/>
        <v>-9057.27</v>
      </c>
    </row>
    <row r="29" spans="1:16" x14ac:dyDescent="0.3">
      <c r="A29" s="25" t="s">
        <v>69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70</v>
      </c>
      <c r="F29" s="26">
        <v>5000</v>
      </c>
      <c r="G29" s="26">
        <v>0</v>
      </c>
      <c r="H29" s="26">
        <v>5000</v>
      </c>
      <c r="I29" s="26">
        <v>3785.67</v>
      </c>
      <c r="J29" s="17">
        <f t="shared" si="3"/>
        <v>0.75713399999999997</v>
      </c>
      <c r="K29" s="26">
        <v>3785.67</v>
      </c>
      <c r="L29" s="26">
        <v>0</v>
      </c>
      <c r="M29" s="26">
        <v>3785.67</v>
      </c>
      <c r="N29" s="17">
        <f t="shared" si="4"/>
        <v>1</v>
      </c>
      <c r="O29" s="26">
        <v>0</v>
      </c>
      <c r="P29" s="18">
        <f t="shared" si="5"/>
        <v>-1214.33</v>
      </c>
    </row>
    <row r="30" spans="1:16" x14ac:dyDescent="0.3">
      <c r="A30" s="25" t="s">
        <v>71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72</v>
      </c>
      <c r="F30" s="26">
        <v>5000000</v>
      </c>
      <c r="G30" s="26">
        <v>0</v>
      </c>
      <c r="H30" s="26">
        <v>5000000</v>
      </c>
      <c r="I30" s="26">
        <v>2114660.86</v>
      </c>
      <c r="J30" s="17">
        <f t="shared" si="3"/>
        <v>0.422932172</v>
      </c>
      <c r="K30" s="26">
        <v>2115475.35</v>
      </c>
      <c r="L30" s="26">
        <v>814.49</v>
      </c>
      <c r="M30" s="26">
        <v>2114660.86</v>
      </c>
      <c r="N30" s="17">
        <f t="shared" si="4"/>
        <v>1</v>
      </c>
      <c r="O30" s="26">
        <v>0</v>
      </c>
      <c r="P30" s="18">
        <f t="shared" si="5"/>
        <v>-2885339.14</v>
      </c>
    </row>
    <row r="31" spans="1:16" x14ac:dyDescent="0.3">
      <c r="A31" s="25" t="s">
        <v>73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74</v>
      </c>
      <c r="F31" s="26">
        <v>1600000</v>
      </c>
      <c r="G31" s="26">
        <v>0</v>
      </c>
      <c r="H31" s="26">
        <v>1600000</v>
      </c>
      <c r="I31" s="26">
        <v>102543.21</v>
      </c>
      <c r="J31" s="17">
        <f t="shared" si="3"/>
        <v>6.4089506249999997E-2</v>
      </c>
      <c r="K31" s="26">
        <v>65130.400000000001</v>
      </c>
      <c r="L31" s="26">
        <v>1356.36</v>
      </c>
      <c r="M31" s="26">
        <v>63774.04</v>
      </c>
      <c r="N31" s="17">
        <f t="shared" si="4"/>
        <v>0.6219235773875228</v>
      </c>
      <c r="O31" s="26">
        <v>38769.17</v>
      </c>
      <c r="P31" s="18">
        <f t="shared" si="5"/>
        <v>-1497456.79</v>
      </c>
    </row>
    <row r="32" spans="1:16" x14ac:dyDescent="0.3">
      <c r="A32" s="25" t="s">
        <v>75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76</v>
      </c>
      <c r="F32" s="26">
        <v>40000</v>
      </c>
      <c r="G32" s="26">
        <v>0</v>
      </c>
      <c r="H32" s="26">
        <v>40000</v>
      </c>
      <c r="I32" s="26">
        <v>17742.97</v>
      </c>
      <c r="J32" s="17">
        <f t="shared" si="3"/>
        <v>0.44357425</v>
      </c>
      <c r="K32" s="26">
        <v>17963.89</v>
      </c>
      <c r="L32" s="26">
        <v>867.66</v>
      </c>
      <c r="M32" s="26">
        <v>17096.23</v>
      </c>
      <c r="N32" s="17">
        <f t="shared" si="4"/>
        <v>0.96354950721327937</v>
      </c>
      <c r="O32" s="26">
        <v>646.74</v>
      </c>
      <c r="P32" s="18">
        <f t="shared" si="5"/>
        <v>-22257.03</v>
      </c>
    </row>
    <row r="33" spans="1:16" x14ac:dyDescent="0.3">
      <c r="A33" s="25" t="s">
        <v>77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78</v>
      </c>
      <c r="F33" s="26">
        <v>950000</v>
      </c>
      <c r="G33" s="26">
        <v>0</v>
      </c>
      <c r="H33" s="26">
        <v>950000</v>
      </c>
      <c r="I33" s="26">
        <v>-4294.5200000000004</v>
      </c>
      <c r="J33" s="17">
        <f t="shared" si="3"/>
        <v>-4.520547368421053E-3</v>
      </c>
      <c r="K33" s="26">
        <v>0</v>
      </c>
      <c r="L33" s="26">
        <v>4294.5200000000004</v>
      </c>
      <c r="M33" s="26">
        <v>-4294.5200000000004</v>
      </c>
      <c r="N33" s="17">
        <f t="shared" si="4"/>
        <v>1</v>
      </c>
      <c r="O33" s="26">
        <v>0</v>
      </c>
      <c r="P33" s="18">
        <f t="shared" si="5"/>
        <v>-954294.52</v>
      </c>
    </row>
    <row r="34" spans="1:16" x14ac:dyDescent="0.3">
      <c r="A34" s="25" t="s">
        <v>79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80</v>
      </c>
      <c r="F34" s="26">
        <v>50000</v>
      </c>
      <c r="G34" s="26">
        <v>0</v>
      </c>
      <c r="H34" s="26">
        <v>50000</v>
      </c>
      <c r="I34" s="26">
        <v>0</v>
      </c>
      <c r="J34" s="17">
        <f t="shared" si="3"/>
        <v>0</v>
      </c>
      <c r="K34" s="26">
        <v>0</v>
      </c>
      <c r="L34" s="26">
        <v>0</v>
      </c>
      <c r="M34" s="26">
        <v>0</v>
      </c>
      <c r="N34" s="17" t="str">
        <f t="shared" si="4"/>
        <v xml:space="preserve"> </v>
      </c>
      <c r="O34" s="26">
        <v>0</v>
      </c>
      <c r="P34" s="18">
        <f t="shared" si="5"/>
        <v>-50000</v>
      </c>
    </row>
    <row r="35" spans="1:16" x14ac:dyDescent="0.3">
      <c r="A35" s="25" t="s">
        <v>81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82</v>
      </c>
      <c r="F35" s="26">
        <v>400000</v>
      </c>
      <c r="G35" s="26">
        <v>0</v>
      </c>
      <c r="H35" s="26">
        <v>400000</v>
      </c>
      <c r="I35" s="26">
        <v>2436.64</v>
      </c>
      <c r="J35" s="17">
        <f t="shared" si="3"/>
        <v>6.0916E-3</v>
      </c>
      <c r="K35" s="26">
        <v>9790.94</v>
      </c>
      <c r="L35" s="26">
        <v>7354.3</v>
      </c>
      <c r="M35" s="26">
        <v>2436.64</v>
      </c>
      <c r="N35" s="17">
        <f t="shared" si="4"/>
        <v>1</v>
      </c>
      <c r="O35" s="26">
        <v>0</v>
      </c>
      <c r="P35" s="18">
        <f t="shared" si="5"/>
        <v>-397563.36</v>
      </c>
    </row>
    <row r="36" spans="1:16" x14ac:dyDescent="0.3">
      <c r="A36" s="25" t="s">
        <v>83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84</v>
      </c>
      <c r="F36" s="26">
        <v>4500000</v>
      </c>
      <c r="G36" s="26">
        <v>0</v>
      </c>
      <c r="H36" s="26">
        <v>4500000</v>
      </c>
      <c r="I36" s="26">
        <v>2720712.98</v>
      </c>
      <c r="J36" s="17">
        <f t="shared" si="3"/>
        <v>0.60460288444444443</v>
      </c>
      <c r="K36" s="26">
        <v>1889910.65</v>
      </c>
      <c r="L36" s="26">
        <v>31.46</v>
      </c>
      <c r="M36" s="26">
        <v>1889879.19</v>
      </c>
      <c r="N36" s="17">
        <f t="shared" si="4"/>
        <v>0.69462644677793239</v>
      </c>
      <c r="O36" s="26">
        <v>830833.79</v>
      </c>
      <c r="P36" s="18">
        <f t="shared" si="5"/>
        <v>-1779287.02</v>
      </c>
    </row>
    <row r="37" spans="1:16" x14ac:dyDescent="0.3">
      <c r="A37" s="25" t="s">
        <v>85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86</v>
      </c>
      <c r="F37" s="26">
        <v>300000</v>
      </c>
      <c r="G37" s="26">
        <v>0</v>
      </c>
      <c r="H37" s="26">
        <v>300000</v>
      </c>
      <c r="I37" s="26">
        <v>218801.64</v>
      </c>
      <c r="J37" s="17">
        <f t="shared" si="3"/>
        <v>0.72933880000000006</v>
      </c>
      <c r="K37" s="26">
        <v>187336.25</v>
      </c>
      <c r="L37" s="26">
        <v>1368.54</v>
      </c>
      <c r="M37" s="26">
        <v>185967.71</v>
      </c>
      <c r="N37" s="17">
        <f t="shared" si="4"/>
        <v>0.84993745933531384</v>
      </c>
      <c r="O37" s="26">
        <v>32833.93</v>
      </c>
      <c r="P37" s="18">
        <f t="shared" si="5"/>
        <v>-81198.359999999986</v>
      </c>
    </row>
    <row r="38" spans="1:16" x14ac:dyDescent="0.3">
      <c r="A38" s="25" t="s">
        <v>87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88</v>
      </c>
      <c r="F38" s="26">
        <v>750000</v>
      </c>
      <c r="G38" s="26">
        <v>0</v>
      </c>
      <c r="H38" s="26">
        <v>750000</v>
      </c>
      <c r="I38" s="26">
        <v>400036.54</v>
      </c>
      <c r="J38" s="17">
        <f t="shared" si="3"/>
        <v>0.53338205333333333</v>
      </c>
      <c r="K38" s="26">
        <v>400036.54</v>
      </c>
      <c r="L38" s="26">
        <v>0</v>
      </c>
      <c r="M38" s="26">
        <v>400036.54</v>
      </c>
      <c r="N38" s="17">
        <f t="shared" si="4"/>
        <v>1</v>
      </c>
      <c r="O38" s="26">
        <v>0</v>
      </c>
      <c r="P38" s="18">
        <f t="shared" si="5"/>
        <v>-349963.46</v>
      </c>
    </row>
    <row r="39" spans="1:16" x14ac:dyDescent="0.3">
      <c r="A39" s="25" t="s">
        <v>89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90</v>
      </c>
      <c r="F39" s="26">
        <v>98355</v>
      </c>
      <c r="G39" s="26">
        <v>0</v>
      </c>
      <c r="H39" s="26">
        <v>98355</v>
      </c>
      <c r="I39" s="26">
        <v>369</v>
      </c>
      <c r="J39" s="17">
        <f t="shared" si="3"/>
        <v>3.7517157236541102E-3</v>
      </c>
      <c r="K39" s="26">
        <v>399</v>
      </c>
      <c r="L39" s="26">
        <v>30</v>
      </c>
      <c r="M39" s="26">
        <v>369</v>
      </c>
      <c r="N39" s="17">
        <f t="shared" si="4"/>
        <v>1</v>
      </c>
      <c r="O39" s="26">
        <v>0</v>
      </c>
      <c r="P39" s="18">
        <f t="shared" si="5"/>
        <v>-97986</v>
      </c>
    </row>
    <row r="40" spans="1:16" x14ac:dyDescent="0.3">
      <c r="A40" s="25" t="s">
        <v>91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92</v>
      </c>
      <c r="F40" s="26">
        <v>1138070</v>
      </c>
      <c r="G40" s="26">
        <v>0</v>
      </c>
      <c r="H40" s="26">
        <v>1138070</v>
      </c>
      <c r="I40" s="26">
        <v>395819.62</v>
      </c>
      <c r="J40" s="17">
        <f t="shared" si="3"/>
        <v>0.34779901060567453</v>
      </c>
      <c r="K40" s="26">
        <v>396127.62</v>
      </c>
      <c r="L40" s="26">
        <v>308</v>
      </c>
      <c r="M40" s="26">
        <v>395819.62</v>
      </c>
      <c r="N40" s="17">
        <f t="shared" si="4"/>
        <v>1</v>
      </c>
      <c r="O40" s="26">
        <v>0</v>
      </c>
      <c r="P40" s="18">
        <f t="shared" si="5"/>
        <v>-742250.38</v>
      </c>
    </row>
    <row r="41" spans="1:16" x14ac:dyDescent="0.3">
      <c r="A41" s="25" t="s">
        <v>93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94</v>
      </c>
      <c r="F41" s="26">
        <v>10000</v>
      </c>
      <c r="G41" s="26">
        <v>0</v>
      </c>
      <c r="H41" s="26">
        <v>10000</v>
      </c>
      <c r="I41" s="26">
        <v>428</v>
      </c>
      <c r="J41" s="17">
        <f t="shared" si="3"/>
        <v>4.2799999999999998E-2</v>
      </c>
      <c r="K41" s="26">
        <v>0</v>
      </c>
      <c r="L41" s="26">
        <v>37</v>
      </c>
      <c r="M41" s="26">
        <v>-37</v>
      </c>
      <c r="N41" s="17">
        <f t="shared" si="4"/>
        <v>-8.6448598130841117E-2</v>
      </c>
      <c r="O41" s="26">
        <v>465</v>
      </c>
      <c r="P41" s="18">
        <f t="shared" si="5"/>
        <v>-9572</v>
      </c>
    </row>
    <row r="42" spans="1:16" x14ac:dyDescent="0.3">
      <c r="A42" s="25" t="s">
        <v>95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96</v>
      </c>
      <c r="F42" s="26">
        <v>20000</v>
      </c>
      <c r="G42" s="26">
        <v>0</v>
      </c>
      <c r="H42" s="26">
        <v>20000</v>
      </c>
      <c r="I42" s="26">
        <v>11216.59</v>
      </c>
      <c r="J42" s="17">
        <f t="shared" si="3"/>
        <v>0.56082949999999998</v>
      </c>
      <c r="K42" s="26">
        <v>8709.31</v>
      </c>
      <c r="L42" s="26">
        <v>50.29</v>
      </c>
      <c r="M42" s="26">
        <v>8659.02</v>
      </c>
      <c r="N42" s="17">
        <f t="shared" si="4"/>
        <v>0.77198328547267936</v>
      </c>
      <c r="O42" s="26">
        <v>2557.5700000000002</v>
      </c>
      <c r="P42" s="18">
        <f t="shared" si="5"/>
        <v>-8783.41</v>
      </c>
    </row>
    <row r="43" spans="1:16" x14ac:dyDescent="0.3">
      <c r="A43" s="25" t="s">
        <v>97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98</v>
      </c>
      <c r="F43" s="26">
        <v>10000</v>
      </c>
      <c r="G43" s="26">
        <v>0</v>
      </c>
      <c r="H43" s="26">
        <v>10000</v>
      </c>
      <c r="I43" s="26">
        <v>8594.75</v>
      </c>
      <c r="J43" s="17">
        <f t="shared" si="3"/>
        <v>0.85947499999999999</v>
      </c>
      <c r="K43" s="26">
        <v>5289.05</v>
      </c>
      <c r="L43" s="26">
        <v>247.93</v>
      </c>
      <c r="M43" s="26">
        <v>5041.12</v>
      </c>
      <c r="N43" s="17">
        <f t="shared" si="4"/>
        <v>0.58653480322289764</v>
      </c>
      <c r="O43" s="26">
        <v>3553.63</v>
      </c>
      <c r="P43" s="18">
        <f t="shared" si="5"/>
        <v>-1405.25</v>
      </c>
    </row>
    <row r="44" spans="1:16" x14ac:dyDescent="0.3">
      <c r="A44" s="25" t="s">
        <v>99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100</v>
      </c>
      <c r="F44" s="26">
        <v>0</v>
      </c>
      <c r="G44" s="26">
        <v>0</v>
      </c>
      <c r="H44" s="26">
        <v>0</v>
      </c>
      <c r="I44" s="26">
        <v>10134.629999999999</v>
      </c>
      <c r="J44" s="17" t="str">
        <f t="shared" si="3"/>
        <v xml:space="preserve"> </v>
      </c>
      <c r="K44" s="26">
        <v>8574.61</v>
      </c>
      <c r="L44" s="26">
        <v>0</v>
      </c>
      <c r="M44" s="26">
        <v>8574.61</v>
      </c>
      <c r="N44" s="17">
        <f t="shared" si="4"/>
        <v>0.84607035481315063</v>
      </c>
      <c r="O44" s="26">
        <v>1560.02</v>
      </c>
      <c r="P44" s="18">
        <f t="shared" si="5"/>
        <v>10134.629999999999</v>
      </c>
    </row>
    <row r="45" spans="1:16" x14ac:dyDescent="0.3">
      <c r="A45" s="25" t="s">
        <v>101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102</v>
      </c>
      <c r="F45" s="26">
        <v>1955000</v>
      </c>
      <c r="G45" s="26">
        <v>0</v>
      </c>
      <c r="H45" s="26">
        <v>1955000</v>
      </c>
      <c r="I45" s="26">
        <v>1210373.0900000001</v>
      </c>
      <c r="J45" s="17">
        <f t="shared" si="3"/>
        <v>0.61911667007672644</v>
      </c>
      <c r="K45" s="26">
        <v>1045779.94</v>
      </c>
      <c r="L45" s="26">
        <v>0</v>
      </c>
      <c r="M45" s="26">
        <v>1045779.94</v>
      </c>
      <c r="N45" s="17">
        <f t="shared" si="4"/>
        <v>0.86401453290736985</v>
      </c>
      <c r="O45" s="26">
        <v>164593.15</v>
      </c>
      <c r="P45" s="18">
        <f t="shared" si="5"/>
        <v>-744626.90999999992</v>
      </c>
    </row>
    <row r="46" spans="1:16" x14ac:dyDescent="0.3">
      <c r="A46" s="25" t="s">
        <v>103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104</v>
      </c>
      <c r="F46" s="26">
        <v>292295</v>
      </c>
      <c r="G46" s="26">
        <v>0</v>
      </c>
      <c r="H46" s="26">
        <v>292295</v>
      </c>
      <c r="I46" s="26">
        <v>63620.07</v>
      </c>
      <c r="J46" s="17">
        <f t="shared" si="3"/>
        <v>0.21765705879334235</v>
      </c>
      <c r="K46" s="26">
        <v>52045.91</v>
      </c>
      <c r="L46" s="26">
        <v>0</v>
      </c>
      <c r="M46" s="26">
        <v>52045.91</v>
      </c>
      <c r="N46" s="17">
        <f t="shared" si="4"/>
        <v>0.81807376194336168</v>
      </c>
      <c r="O46" s="26">
        <v>11574.16</v>
      </c>
      <c r="P46" s="18">
        <f t="shared" si="5"/>
        <v>-228674.93</v>
      </c>
    </row>
    <row r="47" spans="1:16" x14ac:dyDescent="0.3">
      <c r="A47" s="25" t="s">
        <v>105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106</v>
      </c>
      <c r="F47" s="26">
        <v>180000</v>
      </c>
      <c r="G47" s="26">
        <v>0</v>
      </c>
      <c r="H47" s="26">
        <v>180000</v>
      </c>
      <c r="I47" s="26">
        <v>19321.87</v>
      </c>
      <c r="J47" s="17">
        <f t="shared" si="3"/>
        <v>0.10734372222222222</v>
      </c>
      <c r="K47" s="26">
        <v>19321.87</v>
      </c>
      <c r="L47" s="26">
        <v>0</v>
      </c>
      <c r="M47" s="26">
        <v>19321.87</v>
      </c>
      <c r="N47" s="17">
        <f t="shared" si="4"/>
        <v>1</v>
      </c>
      <c r="O47" s="26">
        <v>0</v>
      </c>
      <c r="P47" s="18">
        <f t="shared" si="5"/>
        <v>-160678.13</v>
      </c>
    </row>
    <row r="48" spans="1:16" x14ac:dyDescent="0.3">
      <c r="A48" s="25" t="s">
        <v>107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108</v>
      </c>
      <c r="F48" s="26">
        <v>173500</v>
      </c>
      <c r="G48" s="26">
        <v>0</v>
      </c>
      <c r="H48" s="26">
        <v>173500</v>
      </c>
      <c r="I48" s="26">
        <v>0</v>
      </c>
      <c r="J48" s="17">
        <f t="shared" si="3"/>
        <v>0</v>
      </c>
      <c r="K48" s="26">
        <v>0</v>
      </c>
      <c r="L48" s="26">
        <v>0</v>
      </c>
      <c r="M48" s="26">
        <v>0</v>
      </c>
      <c r="N48" s="17" t="str">
        <f t="shared" si="4"/>
        <v xml:space="preserve"> </v>
      </c>
      <c r="O48" s="26">
        <v>0</v>
      </c>
      <c r="P48" s="18">
        <f t="shared" si="5"/>
        <v>-173500</v>
      </c>
    </row>
    <row r="49" spans="1:16" x14ac:dyDescent="0.3">
      <c r="A49" s="25" t="s">
        <v>109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110</v>
      </c>
      <c r="F49" s="26">
        <v>1250000</v>
      </c>
      <c r="G49" s="26">
        <v>0</v>
      </c>
      <c r="H49" s="26">
        <v>1250000</v>
      </c>
      <c r="I49" s="26">
        <v>0</v>
      </c>
      <c r="J49" s="17">
        <f t="shared" si="3"/>
        <v>0</v>
      </c>
      <c r="K49" s="26">
        <v>0</v>
      </c>
      <c r="L49" s="26">
        <v>0</v>
      </c>
      <c r="M49" s="26">
        <v>0</v>
      </c>
      <c r="N49" s="17" t="str">
        <f t="shared" si="4"/>
        <v xml:space="preserve"> </v>
      </c>
      <c r="O49" s="26">
        <v>0</v>
      </c>
      <c r="P49" s="18">
        <f t="shared" si="5"/>
        <v>-1250000</v>
      </c>
    </row>
    <row r="50" spans="1:16" x14ac:dyDescent="0.3">
      <c r="A50" s="25" t="s">
        <v>111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112</v>
      </c>
      <c r="F50" s="26">
        <v>230000</v>
      </c>
      <c r="G50" s="26">
        <v>0</v>
      </c>
      <c r="H50" s="26">
        <v>230000</v>
      </c>
      <c r="I50" s="26">
        <v>98108.47</v>
      </c>
      <c r="J50" s="17">
        <f t="shared" si="3"/>
        <v>0.42655856521739133</v>
      </c>
      <c r="K50" s="26">
        <v>83811.69</v>
      </c>
      <c r="L50" s="26">
        <v>0</v>
      </c>
      <c r="M50" s="26">
        <v>83811.69</v>
      </c>
      <c r="N50" s="17">
        <f t="shared" si="4"/>
        <v>0.8542757827127464</v>
      </c>
      <c r="O50" s="26">
        <v>14296.78</v>
      </c>
      <c r="P50" s="18">
        <f t="shared" si="5"/>
        <v>-131891.53</v>
      </c>
    </row>
    <row r="51" spans="1:16" x14ac:dyDescent="0.3">
      <c r="A51" s="25" t="s">
        <v>113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114</v>
      </c>
      <c r="F51" s="26">
        <v>42220</v>
      </c>
      <c r="G51" s="26">
        <v>0</v>
      </c>
      <c r="H51" s="26">
        <v>42220</v>
      </c>
      <c r="I51" s="26">
        <v>432</v>
      </c>
      <c r="J51" s="17">
        <f t="shared" si="3"/>
        <v>1.0232117479867362E-2</v>
      </c>
      <c r="K51" s="26">
        <v>432</v>
      </c>
      <c r="L51" s="26">
        <v>0</v>
      </c>
      <c r="M51" s="26">
        <v>432</v>
      </c>
      <c r="N51" s="17">
        <f t="shared" si="4"/>
        <v>1</v>
      </c>
      <c r="O51" s="26">
        <v>0</v>
      </c>
      <c r="P51" s="18">
        <f t="shared" si="5"/>
        <v>-41788</v>
      </c>
    </row>
    <row r="52" spans="1:16" x14ac:dyDescent="0.3">
      <c r="A52" s="25" t="s">
        <v>115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116</v>
      </c>
      <c r="F52" s="26">
        <v>11000</v>
      </c>
      <c r="G52" s="26">
        <v>0</v>
      </c>
      <c r="H52" s="26">
        <v>11000</v>
      </c>
      <c r="I52" s="26">
        <v>0</v>
      </c>
      <c r="J52" s="17">
        <f t="shared" si="3"/>
        <v>0</v>
      </c>
      <c r="K52" s="26">
        <v>0</v>
      </c>
      <c r="L52" s="26">
        <v>0</v>
      </c>
      <c r="M52" s="26">
        <v>0</v>
      </c>
      <c r="N52" s="17" t="str">
        <f t="shared" si="4"/>
        <v xml:space="preserve"> </v>
      </c>
      <c r="O52" s="26">
        <v>0</v>
      </c>
      <c r="P52" s="18">
        <f t="shared" si="5"/>
        <v>-11000</v>
      </c>
    </row>
    <row r="53" spans="1:16" x14ac:dyDescent="0.3">
      <c r="A53" s="25" t="s">
        <v>117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118</v>
      </c>
      <c r="F53" s="26">
        <v>153800</v>
      </c>
      <c r="G53" s="26">
        <v>0</v>
      </c>
      <c r="H53" s="26">
        <v>153800</v>
      </c>
      <c r="I53" s="26">
        <v>76870.55</v>
      </c>
      <c r="J53" s="17">
        <f t="shared" si="3"/>
        <v>0.49980851755526662</v>
      </c>
      <c r="K53" s="26">
        <v>67401</v>
      </c>
      <c r="L53" s="26">
        <v>0</v>
      </c>
      <c r="M53" s="26">
        <v>67401</v>
      </c>
      <c r="N53" s="17">
        <f t="shared" si="4"/>
        <v>0.87681173089043851</v>
      </c>
      <c r="O53" s="26">
        <v>9469.5499999999993</v>
      </c>
      <c r="P53" s="18">
        <f t="shared" si="5"/>
        <v>-76929.45</v>
      </c>
    </row>
    <row r="54" spans="1:16" x14ac:dyDescent="0.3">
      <c r="A54" s="25" t="s">
        <v>119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120</v>
      </c>
      <c r="F54" s="26">
        <v>1150000</v>
      </c>
      <c r="G54" s="26">
        <v>0</v>
      </c>
      <c r="H54" s="26">
        <v>1150000</v>
      </c>
      <c r="I54" s="26">
        <v>516351.51</v>
      </c>
      <c r="J54" s="17">
        <f t="shared" si="3"/>
        <v>0.44900131304347829</v>
      </c>
      <c r="K54" s="26">
        <v>63390.06</v>
      </c>
      <c r="L54" s="26">
        <v>0</v>
      </c>
      <c r="M54" s="26">
        <v>63390.06</v>
      </c>
      <c r="N54" s="17">
        <f t="shared" si="4"/>
        <v>0.12276532318071462</v>
      </c>
      <c r="O54" s="26">
        <v>452961.45</v>
      </c>
      <c r="P54" s="18">
        <f t="shared" si="5"/>
        <v>-633648.49</v>
      </c>
    </row>
    <row r="55" spans="1:16" x14ac:dyDescent="0.3">
      <c r="A55" s="25" t="s">
        <v>121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122</v>
      </c>
      <c r="F55" s="26">
        <v>300000</v>
      </c>
      <c r="G55" s="26">
        <v>0</v>
      </c>
      <c r="H55" s="26">
        <v>300000</v>
      </c>
      <c r="I55" s="26">
        <v>541332.98</v>
      </c>
      <c r="J55" s="17">
        <f t="shared" si="3"/>
        <v>1.8044432666666665</v>
      </c>
      <c r="K55" s="26">
        <v>317198.34000000003</v>
      </c>
      <c r="L55" s="26">
        <v>5429.2</v>
      </c>
      <c r="M55" s="26">
        <v>311769.14</v>
      </c>
      <c r="N55" s="17">
        <f t="shared" si="4"/>
        <v>0.57592859019969567</v>
      </c>
      <c r="O55" s="26">
        <v>229563.84</v>
      </c>
      <c r="P55" s="18">
        <f t="shared" si="5"/>
        <v>241332.97999999998</v>
      </c>
    </row>
    <row r="56" spans="1:16" x14ac:dyDescent="0.3">
      <c r="A56" s="25" t="s">
        <v>123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124</v>
      </c>
      <c r="F56" s="26">
        <v>100000</v>
      </c>
      <c r="G56" s="26">
        <v>0</v>
      </c>
      <c r="H56" s="26">
        <v>100000</v>
      </c>
      <c r="I56" s="26">
        <v>85336.89</v>
      </c>
      <c r="J56" s="17">
        <f t="shared" si="3"/>
        <v>0.85336889999999999</v>
      </c>
      <c r="K56" s="26">
        <v>27655</v>
      </c>
      <c r="L56" s="26">
        <v>1223.1099999999999</v>
      </c>
      <c r="M56" s="26">
        <v>26431.89</v>
      </c>
      <c r="N56" s="17">
        <f t="shared" si="4"/>
        <v>0.30973580124609651</v>
      </c>
      <c r="O56" s="26">
        <v>58905</v>
      </c>
      <c r="P56" s="18">
        <f t="shared" si="5"/>
        <v>-14663.11</v>
      </c>
    </row>
    <row r="57" spans="1:16" x14ac:dyDescent="0.3">
      <c r="A57" s="25" t="s">
        <v>125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126</v>
      </c>
      <c r="F57" s="26">
        <v>50000</v>
      </c>
      <c r="G57" s="26">
        <v>0</v>
      </c>
      <c r="H57" s="26">
        <v>50000</v>
      </c>
      <c r="I57" s="26">
        <v>23210.04</v>
      </c>
      <c r="J57" s="17">
        <f t="shared" si="3"/>
        <v>0.46420080000000002</v>
      </c>
      <c r="K57" s="26">
        <v>5975.41</v>
      </c>
      <c r="L57" s="26">
        <v>0</v>
      </c>
      <c r="M57" s="26">
        <v>5975.41</v>
      </c>
      <c r="N57" s="17">
        <f t="shared" si="4"/>
        <v>0.25744936243108585</v>
      </c>
      <c r="O57" s="26">
        <v>17234.63</v>
      </c>
      <c r="P57" s="18">
        <f t="shared" si="5"/>
        <v>-26789.96</v>
      </c>
    </row>
    <row r="58" spans="1:16" x14ac:dyDescent="0.3">
      <c r="A58" s="25" t="s">
        <v>127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128</v>
      </c>
      <c r="F58" s="26">
        <v>75000</v>
      </c>
      <c r="G58" s="26">
        <v>0</v>
      </c>
      <c r="H58" s="26">
        <v>75000</v>
      </c>
      <c r="I58" s="26">
        <v>49063.66</v>
      </c>
      <c r="J58" s="17">
        <f t="shared" si="3"/>
        <v>0.65418213333333342</v>
      </c>
      <c r="K58" s="26">
        <v>35461.660000000003</v>
      </c>
      <c r="L58" s="26">
        <v>0</v>
      </c>
      <c r="M58" s="26">
        <v>35461.660000000003</v>
      </c>
      <c r="N58" s="17">
        <f t="shared" si="4"/>
        <v>0.72276833811419694</v>
      </c>
      <c r="O58" s="26">
        <v>13602</v>
      </c>
      <c r="P58" s="18">
        <f t="shared" si="5"/>
        <v>-25936.339999999997</v>
      </c>
    </row>
    <row r="59" spans="1:16" x14ac:dyDescent="0.3">
      <c r="A59" s="25" t="s">
        <v>129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130</v>
      </c>
      <c r="F59" s="26">
        <v>0</v>
      </c>
      <c r="G59" s="26">
        <v>0</v>
      </c>
      <c r="H59" s="26">
        <v>0</v>
      </c>
      <c r="I59" s="26">
        <v>0</v>
      </c>
      <c r="J59" s="17" t="str">
        <f t="shared" si="3"/>
        <v xml:space="preserve"> </v>
      </c>
      <c r="K59" s="26">
        <v>0</v>
      </c>
      <c r="L59" s="26">
        <v>0</v>
      </c>
      <c r="M59" s="26">
        <v>0</v>
      </c>
      <c r="N59" s="17" t="str">
        <f t="shared" si="4"/>
        <v xml:space="preserve"> </v>
      </c>
      <c r="O59" s="26">
        <v>0</v>
      </c>
      <c r="P59" s="18">
        <f t="shared" si="5"/>
        <v>0</v>
      </c>
    </row>
    <row r="60" spans="1:16" x14ac:dyDescent="0.3">
      <c r="A60" s="25" t="s">
        <v>131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132</v>
      </c>
      <c r="F60" s="26">
        <v>60000</v>
      </c>
      <c r="G60" s="26">
        <v>0</v>
      </c>
      <c r="H60" s="26">
        <v>60000</v>
      </c>
      <c r="I60" s="26">
        <v>61337.2</v>
      </c>
      <c r="J60" s="17">
        <f t="shared" si="3"/>
        <v>1.0222866666666666</v>
      </c>
      <c r="K60" s="26">
        <v>6528.2</v>
      </c>
      <c r="L60" s="26">
        <v>0</v>
      </c>
      <c r="M60" s="26">
        <v>6528.2</v>
      </c>
      <c r="N60" s="17">
        <f t="shared" si="4"/>
        <v>0.10643133367678995</v>
      </c>
      <c r="O60" s="26">
        <v>54809</v>
      </c>
      <c r="P60" s="18">
        <f t="shared" si="5"/>
        <v>1337.1999999999971</v>
      </c>
    </row>
    <row r="61" spans="1:16" x14ac:dyDescent="0.3">
      <c r="A61" s="25" t="s">
        <v>133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134</v>
      </c>
      <c r="F61" s="26">
        <v>0</v>
      </c>
      <c r="G61" s="26">
        <v>0</v>
      </c>
      <c r="H61" s="26">
        <v>0</v>
      </c>
      <c r="I61" s="26">
        <v>237279.96</v>
      </c>
      <c r="J61" s="17" t="str">
        <f t="shared" si="3"/>
        <v xml:space="preserve"> </v>
      </c>
      <c r="K61" s="26">
        <v>64560</v>
      </c>
      <c r="L61" s="26">
        <v>60.04</v>
      </c>
      <c r="M61" s="26">
        <v>64499.96</v>
      </c>
      <c r="N61" s="17">
        <f t="shared" si="4"/>
        <v>0.27183062573004479</v>
      </c>
      <c r="O61" s="26">
        <v>172780</v>
      </c>
      <c r="P61" s="18">
        <f t="shared" si="5"/>
        <v>237279.96</v>
      </c>
    </row>
    <row r="62" spans="1:16" x14ac:dyDescent="0.3">
      <c r="A62" s="25" t="s">
        <v>135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136</v>
      </c>
      <c r="F62" s="26">
        <v>150000</v>
      </c>
      <c r="G62" s="26">
        <v>0</v>
      </c>
      <c r="H62" s="26">
        <v>150000</v>
      </c>
      <c r="I62" s="26">
        <v>27666.19</v>
      </c>
      <c r="J62" s="17">
        <f t="shared" si="3"/>
        <v>0.18444126666666666</v>
      </c>
      <c r="K62" s="26">
        <v>7837.76</v>
      </c>
      <c r="L62" s="26">
        <v>2.3199999999999998</v>
      </c>
      <c r="M62" s="26">
        <v>7835.44</v>
      </c>
      <c r="N62" s="17">
        <f t="shared" si="4"/>
        <v>0.28321355416123434</v>
      </c>
      <c r="O62" s="26">
        <v>19830.75</v>
      </c>
      <c r="P62" s="18">
        <f t="shared" si="5"/>
        <v>-122333.81</v>
      </c>
    </row>
    <row r="63" spans="1:16" x14ac:dyDescent="0.3">
      <c r="A63" s="25" t="s">
        <v>137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138</v>
      </c>
      <c r="F63" s="26">
        <v>3500000</v>
      </c>
      <c r="G63" s="26">
        <v>0</v>
      </c>
      <c r="H63" s="26">
        <v>3500000</v>
      </c>
      <c r="I63" s="26">
        <v>2121514.27</v>
      </c>
      <c r="J63" s="17">
        <f t="shared" si="3"/>
        <v>0.60614693428571431</v>
      </c>
      <c r="K63" s="26">
        <v>1296930.93</v>
      </c>
      <c r="L63" s="26">
        <v>23847.39</v>
      </c>
      <c r="M63" s="26">
        <v>1273083.54</v>
      </c>
      <c r="N63" s="17">
        <f t="shared" si="4"/>
        <v>0.60008247788029256</v>
      </c>
      <c r="O63" s="26">
        <v>848430.73</v>
      </c>
      <c r="P63" s="18">
        <f t="shared" si="5"/>
        <v>-1378485.73</v>
      </c>
    </row>
    <row r="64" spans="1:16" x14ac:dyDescent="0.3">
      <c r="A64" s="25" t="s">
        <v>139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140</v>
      </c>
      <c r="F64" s="26">
        <v>20000</v>
      </c>
      <c r="G64" s="26">
        <v>0</v>
      </c>
      <c r="H64" s="26">
        <v>20000</v>
      </c>
      <c r="I64" s="26">
        <v>25383.82</v>
      </c>
      <c r="J64" s="17">
        <f t="shared" si="3"/>
        <v>1.269191</v>
      </c>
      <c r="K64" s="26">
        <v>25940.880000000001</v>
      </c>
      <c r="L64" s="26">
        <v>557.05999999999995</v>
      </c>
      <c r="M64" s="26">
        <v>25383.82</v>
      </c>
      <c r="N64" s="17">
        <f t="shared" si="4"/>
        <v>1</v>
      </c>
      <c r="O64" s="26">
        <v>0</v>
      </c>
      <c r="P64" s="18">
        <f t="shared" si="5"/>
        <v>5383.82</v>
      </c>
    </row>
    <row r="65" spans="1:16" x14ac:dyDescent="0.3">
      <c r="A65" s="25" t="s">
        <v>141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142</v>
      </c>
      <c r="F65" s="26">
        <v>50000</v>
      </c>
      <c r="G65" s="26">
        <v>0</v>
      </c>
      <c r="H65" s="26">
        <v>50000</v>
      </c>
      <c r="I65" s="26">
        <v>12211.99</v>
      </c>
      <c r="J65" s="17">
        <f t="shared" si="3"/>
        <v>0.24423980000000001</v>
      </c>
      <c r="K65" s="26">
        <v>13131.24</v>
      </c>
      <c r="L65" s="26">
        <v>919.25</v>
      </c>
      <c r="M65" s="26">
        <v>12211.99</v>
      </c>
      <c r="N65" s="17">
        <f t="shared" si="4"/>
        <v>1</v>
      </c>
      <c r="O65" s="26">
        <v>0</v>
      </c>
      <c r="P65" s="18">
        <f t="shared" si="5"/>
        <v>-37788.01</v>
      </c>
    </row>
    <row r="66" spans="1:16" x14ac:dyDescent="0.3">
      <c r="A66" s="25" t="s">
        <v>143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144</v>
      </c>
      <c r="F66" s="26">
        <v>600000</v>
      </c>
      <c r="G66" s="26">
        <v>0</v>
      </c>
      <c r="H66" s="26">
        <v>600000</v>
      </c>
      <c r="I66" s="26">
        <v>387545.3</v>
      </c>
      <c r="J66" s="17">
        <f t="shared" si="3"/>
        <v>0.64590883333333327</v>
      </c>
      <c r="K66" s="26">
        <v>395738.34</v>
      </c>
      <c r="L66" s="26">
        <v>8193.0400000000009</v>
      </c>
      <c r="M66" s="26">
        <v>387545.3</v>
      </c>
      <c r="N66" s="17">
        <f t="shared" si="4"/>
        <v>1</v>
      </c>
      <c r="O66" s="26">
        <v>0</v>
      </c>
      <c r="P66" s="18">
        <f t="shared" si="5"/>
        <v>-212454.7</v>
      </c>
    </row>
    <row r="67" spans="1:16" x14ac:dyDescent="0.3">
      <c r="A67" s="25" t="s">
        <v>145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146</v>
      </c>
      <c r="F67" s="26">
        <v>300000</v>
      </c>
      <c r="G67" s="26">
        <v>0</v>
      </c>
      <c r="H67" s="26">
        <v>300000</v>
      </c>
      <c r="I67" s="26">
        <v>234427.65</v>
      </c>
      <c r="J67" s="17">
        <f t="shared" si="3"/>
        <v>0.7814255</v>
      </c>
      <c r="K67" s="26">
        <v>193034.51</v>
      </c>
      <c r="L67" s="26">
        <v>5213.29</v>
      </c>
      <c r="M67" s="26">
        <v>187821.22</v>
      </c>
      <c r="N67" s="17">
        <f t="shared" si="4"/>
        <v>0.8011905592194436</v>
      </c>
      <c r="O67" s="26">
        <v>46606.43</v>
      </c>
      <c r="P67" s="18">
        <f t="shared" si="5"/>
        <v>-65572.350000000006</v>
      </c>
    </row>
    <row r="68" spans="1:16" x14ac:dyDescent="0.3">
      <c r="A68" s="25" t="s">
        <v>147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148</v>
      </c>
      <c r="F68" s="26">
        <v>1500000</v>
      </c>
      <c r="G68" s="26">
        <v>0</v>
      </c>
      <c r="H68" s="26">
        <v>1500000</v>
      </c>
      <c r="I68" s="26">
        <v>300000</v>
      </c>
      <c r="J68" s="17">
        <f t="shared" si="3"/>
        <v>0.2</v>
      </c>
      <c r="K68" s="26">
        <v>300000</v>
      </c>
      <c r="L68" s="26">
        <v>0</v>
      </c>
      <c r="M68" s="26">
        <v>300000</v>
      </c>
      <c r="N68" s="17">
        <f t="shared" si="4"/>
        <v>1</v>
      </c>
      <c r="O68" s="26">
        <v>0</v>
      </c>
      <c r="P68" s="18">
        <f t="shared" si="5"/>
        <v>-1200000</v>
      </c>
    </row>
    <row r="69" spans="1:16" x14ac:dyDescent="0.3">
      <c r="A69" s="25" t="s">
        <v>149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150</v>
      </c>
      <c r="F69" s="26">
        <v>0</v>
      </c>
      <c r="G69" s="26">
        <v>0</v>
      </c>
      <c r="H69" s="26">
        <v>0</v>
      </c>
      <c r="I69" s="26">
        <v>89480.28</v>
      </c>
      <c r="J69" s="17" t="str">
        <f t="shared" si="3"/>
        <v xml:space="preserve"> </v>
      </c>
      <c r="K69" s="26">
        <v>89480.28</v>
      </c>
      <c r="L69" s="26">
        <v>0</v>
      </c>
      <c r="M69" s="26">
        <v>89480.28</v>
      </c>
      <c r="N69" s="17">
        <f t="shared" si="4"/>
        <v>1</v>
      </c>
      <c r="O69" s="26">
        <v>0</v>
      </c>
      <c r="P69" s="18">
        <f t="shared" si="5"/>
        <v>89480.28</v>
      </c>
    </row>
    <row r="70" spans="1:16" x14ac:dyDescent="0.3">
      <c r="A70" s="25" t="s">
        <v>151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152</v>
      </c>
      <c r="F70" s="26">
        <v>0</v>
      </c>
      <c r="G70" s="26">
        <v>0</v>
      </c>
      <c r="H70" s="26">
        <v>0</v>
      </c>
      <c r="I70" s="26">
        <v>14457.28</v>
      </c>
      <c r="J70" s="17" t="str">
        <f t="shared" si="3"/>
        <v xml:space="preserve"> </v>
      </c>
      <c r="K70" s="26">
        <v>14457.28</v>
      </c>
      <c r="L70" s="26">
        <v>0</v>
      </c>
      <c r="M70" s="26">
        <v>14457.28</v>
      </c>
      <c r="N70" s="17">
        <f t="shared" si="4"/>
        <v>1</v>
      </c>
      <c r="O70" s="26">
        <v>0</v>
      </c>
      <c r="P70" s="18">
        <f t="shared" si="5"/>
        <v>14457.28</v>
      </c>
    </row>
    <row r="71" spans="1:16" x14ac:dyDescent="0.3">
      <c r="A71" s="25" t="s">
        <v>153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154</v>
      </c>
      <c r="F71" s="26">
        <v>100000</v>
      </c>
      <c r="G71" s="26">
        <v>0</v>
      </c>
      <c r="H71" s="26">
        <v>100000</v>
      </c>
      <c r="I71" s="26">
        <v>87675.82</v>
      </c>
      <c r="J71" s="17">
        <f t="shared" ref="J71:J134" si="18">IF(H71=0," ",I71/H71)</f>
        <v>0.87675820000000004</v>
      </c>
      <c r="K71" s="26">
        <v>88733.64</v>
      </c>
      <c r="L71" s="26">
        <v>1057.82</v>
      </c>
      <c r="M71" s="26">
        <v>87675.82</v>
      </c>
      <c r="N71" s="17">
        <f t="shared" ref="N71:N134" si="19">IF(I71=0," ",M71/I71)</f>
        <v>1</v>
      </c>
      <c r="O71" s="26">
        <v>0</v>
      </c>
      <c r="P71" s="18">
        <f t="shared" ref="P71:P134" si="20">I71-H71</f>
        <v>-12324.179999999993</v>
      </c>
    </row>
    <row r="72" spans="1:16" x14ac:dyDescent="0.3">
      <c r="A72" s="25" t="s">
        <v>155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156</v>
      </c>
      <c r="F72" s="26">
        <v>10000</v>
      </c>
      <c r="G72" s="26">
        <v>0</v>
      </c>
      <c r="H72" s="26">
        <v>10000</v>
      </c>
      <c r="I72" s="26">
        <v>0</v>
      </c>
      <c r="J72" s="17">
        <f t="shared" si="18"/>
        <v>0</v>
      </c>
      <c r="K72" s="26">
        <v>0</v>
      </c>
      <c r="L72" s="26">
        <v>0</v>
      </c>
      <c r="M72" s="26">
        <v>0</v>
      </c>
      <c r="N72" s="17" t="str">
        <f t="shared" si="19"/>
        <v xml:space="preserve"> </v>
      </c>
      <c r="O72" s="26">
        <v>0</v>
      </c>
      <c r="P72" s="18">
        <f t="shared" si="20"/>
        <v>-10000</v>
      </c>
    </row>
    <row r="73" spans="1:16" x14ac:dyDescent="0.3">
      <c r="A73" s="25" t="s">
        <v>157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158</v>
      </c>
      <c r="F73" s="26">
        <v>0</v>
      </c>
      <c r="G73" s="26">
        <v>0</v>
      </c>
      <c r="H73" s="26">
        <v>0</v>
      </c>
      <c r="I73" s="26">
        <v>5452.41</v>
      </c>
      <c r="J73" s="17" t="str">
        <f t="shared" si="18"/>
        <v xml:space="preserve"> </v>
      </c>
      <c r="K73" s="26">
        <v>5452.41</v>
      </c>
      <c r="L73" s="26">
        <v>0</v>
      </c>
      <c r="M73" s="26">
        <v>5452.41</v>
      </c>
      <c r="N73" s="17">
        <f t="shared" si="19"/>
        <v>1</v>
      </c>
      <c r="O73" s="26">
        <v>0</v>
      </c>
      <c r="P73" s="18">
        <f t="shared" si="20"/>
        <v>5452.41</v>
      </c>
    </row>
    <row r="74" spans="1:16" x14ac:dyDescent="0.3">
      <c r="A74" s="25" t="s">
        <v>159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160</v>
      </c>
      <c r="F74" s="26">
        <v>20000</v>
      </c>
      <c r="G74" s="26">
        <v>0</v>
      </c>
      <c r="H74" s="26">
        <v>20000</v>
      </c>
      <c r="I74" s="26">
        <v>4398.08</v>
      </c>
      <c r="J74" s="17">
        <f t="shared" si="18"/>
        <v>0.21990399999999999</v>
      </c>
      <c r="K74" s="26">
        <v>3357.02</v>
      </c>
      <c r="L74" s="26">
        <v>0</v>
      </c>
      <c r="M74" s="26">
        <v>3357.02</v>
      </c>
      <c r="N74" s="17">
        <f t="shared" si="19"/>
        <v>0.76329216385331777</v>
      </c>
      <c r="O74" s="26">
        <v>1041.06</v>
      </c>
      <c r="P74" s="18">
        <f t="shared" si="20"/>
        <v>-15601.92</v>
      </c>
    </row>
    <row r="75" spans="1:16" x14ac:dyDescent="0.3">
      <c r="A75" s="25" t="s">
        <v>161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162</v>
      </c>
      <c r="F75" s="26">
        <v>500</v>
      </c>
      <c r="G75" s="26">
        <v>0</v>
      </c>
      <c r="H75" s="26">
        <v>500</v>
      </c>
      <c r="I75" s="26">
        <v>162.5</v>
      </c>
      <c r="J75" s="17">
        <f t="shared" si="18"/>
        <v>0.32500000000000001</v>
      </c>
      <c r="K75" s="26">
        <v>0</v>
      </c>
      <c r="L75" s="26">
        <v>0</v>
      </c>
      <c r="M75" s="26">
        <v>0</v>
      </c>
      <c r="N75" s="17">
        <f t="shared" si="19"/>
        <v>0</v>
      </c>
      <c r="O75" s="26">
        <v>162.5</v>
      </c>
      <c r="P75" s="18">
        <f t="shared" si="20"/>
        <v>-337.5</v>
      </c>
    </row>
    <row r="76" spans="1:16" x14ac:dyDescent="0.3">
      <c r="A76" s="25" t="s">
        <v>163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164</v>
      </c>
      <c r="F76" s="26">
        <v>76441000</v>
      </c>
      <c r="G76" s="26">
        <v>0</v>
      </c>
      <c r="H76" s="26">
        <v>76441000</v>
      </c>
      <c r="I76" s="26">
        <v>44755120.340000004</v>
      </c>
      <c r="J76" s="17">
        <f t="shared" si="18"/>
        <v>0.58548580395337591</v>
      </c>
      <c r="K76" s="26">
        <v>45323874.469999999</v>
      </c>
      <c r="L76" s="26">
        <v>568754.13</v>
      </c>
      <c r="M76" s="26">
        <v>44755120.340000004</v>
      </c>
      <c r="N76" s="17">
        <f t="shared" si="19"/>
        <v>1</v>
      </c>
      <c r="O76" s="26">
        <v>0</v>
      </c>
      <c r="P76" s="18">
        <f t="shared" si="20"/>
        <v>-31685879.659999996</v>
      </c>
    </row>
    <row r="77" spans="1:16" x14ac:dyDescent="0.3">
      <c r="A77" s="25" t="s">
        <v>165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166</v>
      </c>
      <c r="F77" s="26">
        <v>1500000</v>
      </c>
      <c r="G77" s="26">
        <v>0</v>
      </c>
      <c r="H77" s="26">
        <v>1500000</v>
      </c>
      <c r="I77" s="26">
        <v>5832996.3499999996</v>
      </c>
      <c r="J77" s="17">
        <f t="shared" si="18"/>
        <v>3.888664233333333</v>
      </c>
      <c r="K77" s="26">
        <v>5832996.3499999996</v>
      </c>
      <c r="L77" s="26">
        <v>0</v>
      </c>
      <c r="M77" s="26">
        <v>5832996.3499999996</v>
      </c>
      <c r="N77" s="17">
        <f t="shared" si="19"/>
        <v>1</v>
      </c>
      <c r="O77" s="26">
        <v>0</v>
      </c>
      <c r="P77" s="18">
        <f t="shared" si="20"/>
        <v>4332996.3499999996</v>
      </c>
    </row>
    <row r="78" spans="1:16" x14ac:dyDescent="0.3">
      <c r="A78" s="25" t="s">
        <v>167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168</v>
      </c>
      <c r="F78" s="26">
        <v>0</v>
      </c>
      <c r="G78" s="26">
        <v>56687.22</v>
      </c>
      <c r="H78" s="26">
        <v>56687.22</v>
      </c>
      <c r="I78" s="26">
        <v>56687.22</v>
      </c>
      <c r="J78" s="17">
        <f t="shared" si="18"/>
        <v>1</v>
      </c>
      <c r="K78" s="26">
        <v>56687.22</v>
      </c>
      <c r="L78" s="26">
        <v>0</v>
      </c>
      <c r="M78" s="26">
        <v>56687.22</v>
      </c>
      <c r="N78" s="17">
        <f t="shared" si="19"/>
        <v>1</v>
      </c>
      <c r="O78" s="26">
        <v>0</v>
      </c>
      <c r="P78" s="18">
        <f t="shared" si="20"/>
        <v>0</v>
      </c>
    </row>
    <row r="79" spans="1:16" x14ac:dyDescent="0.3">
      <c r="A79" s="25" t="s">
        <v>169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170</v>
      </c>
      <c r="F79" s="26">
        <v>34000</v>
      </c>
      <c r="G79" s="26">
        <v>0</v>
      </c>
      <c r="H79" s="26">
        <v>34000</v>
      </c>
      <c r="I79" s="26">
        <v>0</v>
      </c>
      <c r="J79" s="17">
        <f t="shared" si="18"/>
        <v>0</v>
      </c>
      <c r="K79" s="26">
        <v>0</v>
      </c>
      <c r="L79" s="26">
        <v>0</v>
      </c>
      <c r="M79" s="26">
        <v>0</v>
      </c>
      <c r="N79" s="17" t="str">
        <f t="shared" si="19"/>
        <v xml:space="preserve"> </v>
      </c>
      <c r="O79" s="26">
        <v>0</v>
      </c>
      <c r="P79" s="18">
        <f t="shared" si="20"/>
        <v>-34000</v>
      </c>
    </row>
    <row r="80" spans="1:16" x14ac:dyDescent="0.3">
      <c r="A80" s="25" t="s">
        <v>171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421</v>
      </c>
      <c r="E80" s="27" t="s">
        <v>172</v>
      </c>
      <c r="F80" s="26">
        <v>0</v>
      </c>
      <c r="G80" s="26">
        <v>0</v>
      </c>
      <c r="H80" s="26">
        <v>0</v>
      </c>
      <c r="I80" s="26">
        <v>3418.36</v>
      </c>
      <c r="J80" s="17" t="str">
        <f t="shared" si="18"/>
        <v xml:space="preserve"> </v>
      </c>
      <c r="K80" s="26">
        <v>3418.36</v>
      </c>
      <c r="L80" s="26">
        <v>0</v>
      </c>
      <c r="M80" s="26">
        <v>3418.36</v>
      </c>
      <c r="N80" s="17">
        <f t="shared" si="19"/>
        <v>1</v>
      </c>
      <c r="O80" s="26">
        <v>0</v>
      </c>
      <c r="P80" s="18">
        <f t="shared" si="20"/>
        <v>3418.36</v>
      </c>
    </row>
    <row r="81" spans="1:16" x14ac:dyDescent="0.3">
      <c r="A81" s="25" t="s">
        <v>173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422</v>
      </c>
      <c r="E81" s="27" t="s">
        <v>174</v>
      </c>
      <c r="F81" s="26">
        <v>0</v>
      </c>
      <c r="G81" s="26">
        <v>5000</v>
      </c>
      <c r="H81" s="26">
        <v>5000</v>
      </c>
      <c r="I81" s="26">
        <v>3750</v>
      </c>
      <c r="J81" s="17">
        <f t="shared" si="18"/>
        <v>0.75</v>
      </c>
      <c r="K81" s="26">
        <v>3750</v>
      </c>
      <c r="L81" s="26">
        <v>0</v>
      </c>
      <c r="M81" s="26">
        <v>3750</v>
      </c>
      <c r="N81" s="17">
        <f t="shared" si="19"/>
        <v>1</v>
      </c>
      <c r="O81" s="26">
        <v>0</v>
      </c>
      <c r="P81" s="18">
        <f t="shared" si="20"/>
        <v>-1250</v>
      </c>
    </row>
    <row r="82" spans="1:16" x14ac:dyDescent="0.3">
      <c r="A82" s="25" t="s">
        <v>175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176</v>
      </c>
      <c r="F82" s="26">
        <v>5571085</v>
      </c>
      <c r="G82" s="26">
        <v>1421940</v>
      </c>
      <c r="H82" s="26">
        <v>6993025</v>
      </c>
      <c r="I82" s="26">
        <v>1759066.51</v>
      </c>
      <c r="J82" s="17">
        <f t="shared" si="18"/>
        <v>0.25154586319940225</v>
      </c>
      <c r="K82" s="26">
        <v>1759066.51</v>
      </c>
      <c r="L82" s="26">
        <v>0</v>
      </c>
      <c r="M82" s="26">
        <v>1759066.51</v>
      </c>
      <c r="N82" s="17">
        <f t="shared" si="19"/>
        <v>1</v>
      </c>
      <c r="O82" s="26">
        <v>0</v>
      </c>
      <c r="P82" s="18">
        <f t="shared" si="20"/>
        <v>-5233958.49</v>
      </c>
    </row>
    <row r="83" spans="1:16" x14ac:dyDescent="0.3">
      <c r="A83" s="25" t="s">
        <v>177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178</v>
      </c>
      <c r="F83" s="26">
        <v>128700</v>
      </c>
      <c r="G83" s="26">
        <v>0</v>
      </c>
      <c r="H83" s="26">
        <v>128700</v>
      </c>
      <c r="I83" s="26">
        <v>2252.44</v>
      </c>
      <c r="J83" s="17">
        <f t="shared" si="18"/>
        <v>1.7501476301476301E-2</v>
      </c>
      <c r="K83" s="26">
        <v>2252.44</v>
      </c>
      <c r="L83" s="26">
        <v>0</v>
      </c>
      <c r="M83" s="26">
        <v>2252.44</v>
      </c>
      <c r="N83" s="17">
        <f t="shared" si="19"/>
        <v>1</v>
      </c>
      <c r="O83" s="26">
        <v>0</v>
      </c>
      <c r="P83" s="18">
        <f t="shared" si="20"/>
        <v>-126447.56</v>
      </c>
    </row>
    <row r="84" spans="1:16" x14ac:dyDescent="0.3">
      <c r="A84" s="25" t="s">
        <v>179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180</v>
      </c>
      <c r="F84" s="26">
        <v>2602732</v>
      </c>
      <c r="G84" s="26">
        <v>86270.9</v>
      </c>
      <c r="H84" s="26">
        <v>2689002.9</v>
      </c>
      <c r="I84" s="26">
        <v>1598373.53</v>
      </c>
      <c r="J84" s="17">
        <f t="shared" si="18"/>
        <v>0.59441123324932077</v>
      </c>
      <c r="K84" s="26">
        <v>1598373.53</v>
      </c>
      <c r="L84" s="26">
        <v>0</v>
      </c>
      <c r="M84" s="26">
        <v>1598373.53</v>
      </c>
      <c r="N84" s="17">
        <f t="shared" si="19"/>
        <v>1</v>
      </c>
      <c r="O84" s="26">
        <v>0</v>
      </c>
      <c r="P84" s="18">
        <f t="shared" si="20"/>
        <v>-1090629.3699999999</v>
      </c>
    </row>
    <row r="85" spans="1:16" x14ac:dyDescent="0.3">
      <c r="A85" s="25" t="s">
        <v>181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182</v>
      </c>
      <c r="F85" s="26">
        <v>498487</v>
      </c>
      <c r="G85" s="26">
        <v>0</v>
      </c>
      <c r="H85" s="26">
        <v>498487</v>
      </c>
      <c r="I85" s="26">
        <v>128383</v>
      </c>
      <c r="J85" s="17">
        <f t="shared" si="18"/>
        <v>0.25754533217516207</v>
      </c>
      <c r="K85" s="26">
        <v>128383</v>
      </c>
      <c r="L85" s="26">
        <v>0</v>
      </c>
      <c r="M85" s="26">
        <v>128383</v>
      </c>
      <c r="N85" s="17">
        <f t="shared" si="19"/>
        <v>1</v>
      </c>
      <c r="O85" s="26">
        <v>0</v>
      </c>
      <c r="P85" s="18">
        <f t="shared" si="20"/>
        <v>-370104</v>
      </c>
    </row>
    <row r="86" spans="1:16" x14ac:dyDescent="0.3">
      <c r="A86" s="25" t="s">
        <v>183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184</v>
      </c>
      <c r="F86" s="26">
        <v>3000</v>
      </c>
      <c r="G86" s="26">
        <v>35500</v>
      </c>
      <c r="H86" s="26">
        <v>38500</v>
      </c>
      <c r="I86" s="26">
        <v>17750</v>
      </c>
      <c r="J86" s="17">
        <f t="shared" si="18"/>
        <v>0.46103896103896103</v>
      </c>
      <c r="K86" s="26">
        <v>17750</v>
      </c>
      <c r="L86" s="26">
        <v>0</v>
      </c>
      <c r="M86" s="26">
        <v>17750</v>
      </c>
      <c r="N86" s="17">
        <f t="shared" si="19"/>
        <v>1</v>
      </c>
      <c r="O86" s="26">
        <v>0</v>
      </c>
      <c r="P86" s="18">
        <f t="shared" si="20"/>
        <v>-20750</v>
      </c>
    </row>
    <row r="87" spans="1:16" x14ac:dyDescent="0.3">
      <c r="A87" s="25" t="s">
        <v>185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186</v>
      </c>
      <c r="F87" s="26">
        <v>533258</v>
      </c>
      <c r="G87" s="26">
        <v>0</v>
      </c>
      <c r="H87" s="26">
        <v>533258</v>
      </c>
      <c r="I87" s="26">
        <v>533258</v>
      </c>
      <c r="J87" s="17">
        <f t="shared" si="18"/>
        <v>1</v>
      </c>
      <c r="K87" s="26">
        <v>533258</v>
      </c>
      <c r="L87" s="26">
        <v>0</v>
      </c>
      <c r="M87" s="26">
        <v>533258</v>
      </c>
      <c r="N87" s="17">
        <f t="shared" si="19"/>
        <v>1</v>
      </c>
      <c r="O87" s="26">
        <v>0</v>
      </c>
      <c r="P87" s="18">
        <f t="shared" si="20"/>
        <v>0</v>
      </c>
    </row>
    <row r="88" spans="1:16" x14ac:dyDescent="0.3">
      <c r="A88" s="25" t="s">
        <v>187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188</v>
      </c>
      <c r="F88" s="26">
        <v>1374</v>
      </c>
      <c r="G88" s="26">
        <v>0</v>
      </c>
      <c r="H88" s="26">
        <v>1374</v>
      </c>
      <c r="I88" s="26">
        <v>0</v>
      </c>
      <c r="J88" s="17">
        <f t="shared" si="18"/>
        <v>0</v>
      </c>
      <c r="K88" s="26">
        <v>0</v>
      </c>
      <c r="L88" s="26">
        <v>0</v>
      </c>
      <c r="M88" s="26">
        <v>0</v>
      </c>
      <c r="N88" s="17" t="str">
        <f t="shared" si="19"/>
        <v xml:space="preserve"> </v>
      </c>
      <c r="O88" s="26">
        <v>0</v>
      </c>
      <c r="P88" s="18">
        <f t="shared" si="20"/>
        <v>-1374</v>
      </c>
    </row>
    <row r="89" spans="1:16" x14ac:dyDescent="0.3">
      <c r="A89" s="25" t="s">
        <v>189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190</v>
      </c>
      <c r="F89" s="26">
        <v>9750</v>
      </c>
      <c r="G89" s="26">
        <v>0</v>
      </c>
      <c r="H89" s="26">
        <v>9750</v>
      </c>
      <c r="I89" s="26">
        <v>0</v>
      </c>
      <c r="J89" s="17">
        <f t="shared" si="18"/>
        <v>0</v>
      </c>
      <c r="K89" s="26">
        <v>0</v>
      </c>
      <c r="L89" s="26">
        <v>0</v>
      </c>
      <c r="M89" s="26">
        <v>0</v>
      </c>
      <c r="N89" s="17" t="str">
        <f t="shared" si="19"/>
        <v xml:space="preserve"> </v>
      </c>
      <c r="O89" s="26">
        <v>0</v>
      </c>
      <c r="P89" s="18">
        <f t="shared" si="20"/>
        <v>-9750</v>
      </c>
    </row>
    <row r="90" spans="1:16" x14ac:dyDescent="0.3">
      <c r="A90" s="25" t="s">
        <v>191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192</v>
      </c>
      <c r="F90" s="26">
        <v>88000</v>
      </c>
      <c r="G90" s="26">
        <v>0</v>
      </c>
      <c r="H90" s="26">
        <v>88000</v>
      </c>
      <c r="I90" s="26">
        <v>88000</v>
      </c>
      <c r="J90" s="17">
        <f t="shared" si="18"/>
        <v>1</v>
      </c>
      <c r="K90" s="26">
        <v>88000</v>
      </c>
      <c r="L90" s="26">
        <v>0</v>
      </c>
      <c r="M90" s="26">
        <v>88000</v>
      </c>
      <c r="N90" s="17">
        <f t="shared" si="19"/>
        <v>1</v>
      </c>
      <c r="O90" s="26">
        <v>0</v>
      </c>
      <c r="P90" s="18">
        <f t="shared" si="20"/>
        <v>0</v>
      </c>
    </row>
    <row r="91" spans="1:16" x14ac:dyDescent="0.3">
      <c r="A91" s="25" t="s">
        <v>193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194</v>
      </c>
      <c r="F91" s="26">
        <v>810233</v>
      </c>
      <c r="G91" s="26">
        <v>0</v>
      </c>
      <c r="H91" s="26">
        <v>810233</v>
      </c>
      <c r="I91" s="26">
        <v>810233</v>
      </c>
      <c r="J91" s="17">
        <f t="shared" si="18"/>
        <v>1</v>
      </c>
      <c r="K91" s="26">
        <v>810233</v>
      </c>
      <c r="L91" s="26">
        <v>0</v>
      </c>
      <c r="M91" s="26">
        <v>810233</v>
      </c>
      <c r="N91" s="17">
        <f t="shared" si="19"/>
        <v>1</v>
      </c>
      <c r="O91" s="26">
        <v>0</v>
      </c>
      <c r="P91" s="18">
        <f t="shared" si="20"/>
        <v>0</v>
      </c>
    </row>
    <row r="92" spans="1:16" x14ac:dyDescent="0.3">
      <c r="A92" s="25" t="s">
        <v>195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196</v>
      </c>
      <c r="F92" s="26">
        <v>0</v>
      </c>
      <c r="G92" s="26">
        <v>364572</v>
      </c>
      <c r="H92" s="26">
        <v>364572</v>
      </c>
      <c r="I92" s="26">
        <v>364572</v>
      </c>
      <c r="J92" s="17">
        <f t="shared" si="18"/>
        <v>1</v>
      </c>
      <c r="K92" s="26">
        <v>364572</v>
      </c>
      <c r="L92" s="26">
        <v>0</v>
      </c>
      <c r="M92" s="26">
        <v>364572</v>
      </c>
      <c r="N92" s="17">
        <f t="shared" si="19"/>
        <v>1</v>
      </c>
      <c r="O92" s="26">
        <v>0</v>
      </c>
      <c r="P92" s="18">
        <f t="shared" si="20"/>
        <v>0</v>
      </c>
    </row>
    <row r="93" spans="1:16" x14ac:dyDescent="0.3">
      <c r="A93" s="25" t="s">
        <v>197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198</v>
      </c>
      <c r="F93" s="26">
        <v>167198</v>
      </c>
      <c r="G93" s="26">
        <v>0</v>
      </c>
      <c r="H93" s="26">
        <v>167198</v>
      </c>
      <c r="I93" s="26">
        <v>0</v>
      </c>
      <c r="J93" s="17">
        <f t="shared" si="18"/>
        <v>0</v>
      </c>
      <c r="K93" s="26">
        <v>0</v>
      </c>
      <c r="L93" s="26">
        <v>0</v>
      </c>
      <c r="M93" s="26">
        <v>0</v>
      </c>
      <c r="N93" s="17" t="str">
        <f t="shared" si="19"/>
        <v xml:space="preserve"> </v>
      </c>
      <c r="O93" s="26">
        <v>0</v>
      </c>
      <c r="P93" s="18">
        <f t="shared" si="20"/>
        <v>-167198</v>
      </c>
    </row>
    <row r="94" spans="1:16" x14ac:dyDescent="0.3">
      <c r="A94" s="25" t="s">
        <v>199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200</v>
      </c>
      <c r="F94" s="26">
        <v>216378</v>
      </c>
      <c r="G94" s="26">
        <v>0</v>
      </c>
      <c r="H94" s="26">
        <v>216378</v>
      </c>
      <c r="I94" s="26">
        <v>216368</v>
      </c>
      <c r="J94" s="17">
        <f t="shared" si="18"/>
        <v>0.99995378458068751</v>
      </c>
      <c r="K94" s="26">
        <v>216368</v>
      </c>
      <c r="L94" s="26">
        <v>0</v>
      </c>
      <c r="M94" s="26">
        <v>216368</v>
      </c>
      <c r="N94" s="17">
        <f t="shared" si="19"/>
        <v>1</v>
      </c>
      <c r="O94" s="26">
        <v>0</v>
      </c>
      <c r="P94" s="18">
        <f t="shared" si="20"/>
        <v>-10</v>
      </c>
    </row>
    <row r="95" spans="1:16" x14ac:dyDescent="0.3">
      <c r="A95" s="25" t="s">
        <v>201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202</v>
      </c>
      <c r="F95" s="26">
        <v>10500</v>
      </c>
      <c r="G95" s="26">
        <v>0</v>
      </c>
      <c r="H95" s="26">
        <v>10500</v>
      </c>
      <c r="I95" s="26">
        <v>10500</v>
      </c>
      <c r="J95" s="17">
        <f t="shared" si="18"/>
        <v>1</v>
      </c>
      <c r="K95" s="26">
        <v>10500</v>
      </c>
      <c r="L95" s="26">
        <v>0</v>
      </c>
      <c r="M95" s="26">
        <v>10500</v>
      </c>
      <c r="N95" s="17">
        <f t="shared" si="19"/>
        <v>1</v>
      </c>
      <c r="O95" s="26">
        <v>0</v>
      </c>
      <c r="P95" s="18">
        <f t="shared" si="20"/>
        <v>0</v>
      </c>
    </row>
    <row r="96" spans="1:16" x14ac:dyDescent="0.3">
      <c r="A96" s="25" t="s">
        <v>203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204</v>
      </c>
      <c r="F96" s="26">
        <v>0</v>
      </c>
      <c r="G96" s="26">
        <v>0</v>
      </c>
      <c r="H96" s="26">
        <v>0</v>
      </c>
      <c r="I96" s="26">
        <v>48000</v>
      </c>
      <c r="J96" s="17" t="str">
        <f t="shared" si="18"/>
        <v xml:space="preserve"> </v>
      </c>
      <c r="K96" s="26">
        <v>48000</v>
      </c>
      <c r="L96" s="26">
        <v>0</v>
      </c>
      <c r="M96" s="26">
        <v>48000</v>
      </c>
      <c r="N96" s="17">
        <f t="shared" si="19"/>
        <v>1</v>
      </c>
      <c r="O96" s="26">
        <v>0</v>
      </c>
      <c r="P96" s="18">
        <f t="shared" si="20"/>
        <v>48000</v>
      </c>
    </row>
    <row r="97" spans="1:16" x14ac:dyDescent="0.3">
      <c r="A97" s="25" t="s">
        <v>205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206</v>
      </c>
      <c r="F97" s="26">
        <v>0</v>
      </c>
      <c r="G97" s="26">
        <v>0</v>
      </c>
      <c r="H97" s="26">
        <v>0</v>
      </c>
      <c r="I97" s="26">
        <v>0</v>
      </c>
      <c r="J97" s="17" t="str">
        <f t="shared" si="18"/>
        <v xml:space="preserve"> </v>
      </c>
      <c r="K97" s="26">
        <v>0</v>
      </c>
      <c r="L97" s="26">
        <v>0</v>
      </c>
      <c r="M97" s="26">
        <v>0</v>
      </c>
      <c r="N97" s="17" t="str">
        <f t="shared" si="19"/>
        <v xml:space="preserve"> </v>
      </c>
      <c r="O97" s="26">
        <v>0</v>
      </c>
      <c r="P97" s="18">
        <f t="shared" si="20"/>
        <v>0</v>
      </c>
    </row>
    <row r="98" spans="1:16" x14ac:dyDescent="0.3">
      <c r="A98" s="25" t="s">
        <v>207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208</v>
      </c>
      <c r="F98" s="26">
        <v>41540</v>
      </c>
      <c r="G98" s="26">
        <v>0</v>
      </c>
      <c r="H98" s="26">
        <v>41540</v>
      </c>
      <c r="I98" s="26">
        <v>38520.589999999997</v>
      </c>
      <c r="J98" s="17">
        <f t="shared" si="18"/>
        <v>0.9273131921039961</v>
      </c>
      <c r="K98" s="26">
        <v>38520.589999999997</v>
      </c>
      <c r="L98" s="26">
        <v>0</v>
      </c>
      <c r="M98" s="26">
        <v>38520.589999999997</v>
      </c>
      <c r="N98" s="17">
        <f t="shared" si="19"/>
        <v>1</v>
      </c>
      <c r="O98" s="26">
        <v>0</v>
      </c>
      <c r="P98" s="18">
        <f t="shared" si="20"/>
        <v>-3019.4100000000035</v>
      </c>
    </row>
    <row r="99" spans="1:16" x14ac:dyDescent="0.3">
      <c r="A99" s="25" t="s">
        <v>209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210</v>
      </c>
      <c r="F99" s="26">
        <v>0</v>
      </c>
      <c r="G99" s="26">
        <v>0</v>
      </c>
      <c r="H99" s="26">
        <v>0</v>
      </c>
      <c r="I99" s="26">
        <v>138000</v>
      </c>
      <c r="J99" s="17" t="str">
        <f t="shared" si="18"/>
        <v xml:space="preserve"> </v>
      </c>
      <c r="K99" s="26">
        <v>138000</v>
      </c>
      <c r="L99" s="26">
        <v>0</v>
      </c>
      <c r="M99" s="26">
        <v>138000</v>
      </c>
      <c r="N99" s="17">
        <f t="shared" si="19"/>
        <v>1</v>
      </c>
      <c r="O99" s="26">
        <v>0</v>
      </c>
      <c r="P99" s="18">
        <f t="shared" si="20"/>
        <v>138000</v>
      </c>
    </row>
    <row r="100" spans="1:16" x14ac:dyDescent="0.3">
      <c r="A100" s="25" t="s">
        <v>211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212</v>
      </c>
      <c r="F100" s="26">
        <v>189400</v>
      </c>
      <c r="G100" s="26">
        <v>0</v>
      </c>
      <c r="H100" s="26">
        <v>189400</v>
      </c>
      <c r="I100" s="26">
        <v>96229.31</v>
      </c>
      <c r="J100" s="17">
        <f t="shared" si="18"/>
        <v>0.50807449841605068</v>
      </c>
      <c r="K100" s="26">
        <v>96229.31</v>
      </c>
      <c r="L100" s="26">
        <v>0</v>
      </c>
      <c r="M100" s="26">
        <v>96229.31</v>
      </c>
      <c r="N100" s="17">
        <f t="shared" si="19"/>
        <v>1</v>
      </c>
      <c r="O100" s="26">
        <v>0</v>
      </c>
      <c r="P100" s="18">
        <f t="shared" si="20"/>
        <v>-93170.69</v>
      </c>
    </row>
    <row r="101" spans="1:16" x14ac:dyDescent="0.3">
      <c r="A101" s="25" t="s">
        <v>213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214</v>
      </c>
      <c r="F101" s="26">
        <v>1472655</v>
      </c>
      <c r="G101" s="26">
        <v>0</v>
      </c>
      <c r="H101" s="26">
        <v>1472655</v>
      </c>
      <c r="I101" s="26">
        <v>761429.44</v>
      </c>
      <c r="J101" s="17">
        <f t="shared" si="18"/>
        <v>0.51704536364593201</v>
      </c>
      <c r="K101" s="26">
        <v>761429.44</v>
      </c>
      <c r="L101" s="26">
        <v>0</v>
      </c>
      <c r="M101" s="26">
        <v>761429.44</v>
      </c>
      <c r="N101" s="17">
        <f t="shared" si="19"/>
        <v>1</v>
      </c>
      <c r="O101" s="26">
        <v>0</v>
      </c>
      <c r="P101" s="18">
        <f t="shared" si="20"/>
        <v>-711225.56</v>
      </c>
    </row>
    <row r="102" spans="1:16" x14ac:dyDescent="0.3">
      <c r="A102" s="25" t="s">
        <v>215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216</v>
      </c>
      <c r="F102" s="26">
        <v>901330</v>
      </c>
      <c r="G102" s="26">
        <v>0</v>
      </c>
      <c r="H102" s="26">
        <v>901330</v>
      </c>
      <c r="I102" s="26">
        <v>0</v>
      </c>
      <c r="J102" s="17">
        <f t="shared" si="18"/>
        <v>0</v>
      </c>
      <c r="K102" s="26">
        <v>0</v>
      </c>
      <c r="L102" s="26">
        <v>0</v>
      </c>
      <c r="M102" s="26">
        <v>0</v>
      </c>
      <c r="N102" s="17" t="str">
        <f t="shared" si="19"/>
        <v xml:space="preserve"> </v>
      </c>
      <c r="O102" s="26">
        <v>0</v>
      </c>
      <c r="P102" s="18">
        <f t="shared" si="20"/>
        <v>-901330</v>
      </c>
    </row>
    <row r="103" spans="1:16" x14ac:dyDescent="0.3">
      <c r="A103" s="25" t="s">
        <v>217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218</v>
      </c>
      <c r="F103" s="26">
        <v>1358855</v>
      </c>
      <c r="G103" s="26">
        <v>0</v>
      </c>
      <c r="H103" s="26">
        <v>1358855</v>
      </c>
      <c r="I103" s="26">
        <v>0</v>
      </c>
      <c r="J103" s="17">
        <f t="shared" si="18"/>
        <v>0</v>
      </c>
      <c r="K103" s="26">
        <v>0</v>
      </c>
      <c r="L103" s="26">
        <v>0</v>
      </c>
      <c r="M103" s="26">
        <v>0</v>
      </c>
      <c r="N103" s="17" t="str">
        <f t="shared" si="19"/>
        <v xml:space="preserve"> </v>
      </c>
      <c r="O103" s="26">
        <v>0</v>
      </c>
      <c r="P103" s="18">
        <f t="shared" si="20"/>
        <v>-1358855</v>
      </c>
    </row>
    <row r="104" spans="1:16" x14ac:dyDescent="0.3">
      <c r="A104" s="25" t="s">
        <v>219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220</v>
      </c>
      <c r="F104" s="26">
        <v>0</v>
      </c>
      <c r="G104" s="26">
        <v>0</v>
      </c>
      <c r="H104" s="26">
        <v>0</v>
      </c>
      <c r="I104" s="26">
        <v>5513.47</v>
      </c>
      <c r="J104" s="17" t="str">
        <f t="shared" si="18"/>
        <v xml:space="preserve"> </v>
      </c>
      <c r="K104" s="26">
        <v>5513.47</v>
      </c>
      <c r="L104" s="26">
        <v>0</v>
      </c>
      <c r="M104" s="26">
        <v>5513.47</v>
      </c>
      <c r="N104" s="17">
        <f t="shared" si="19"/>
        <v>1</v>
      </c>
      <c r="O104" s="26">
        <v>0</v>
      </c>
      <c r="P104" s="18">
        <f t="shared" si="20"/>
        <v>5513.47</v>
      </c>
    </row>
    <row r="105" spans="1:16" x14ac:dyDescent="0.3">
      <c r="A105" s="25" t="s">
        <v>221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7" t="s">
        <v>222</v>
      </c>
      <c r="F105" s="26">
        <v>0</v>
      </c>
      <c r="G105" s="26">
        <v>0</v>
      </c>
      <c r="H105" s="26">
        <v>0</v>
      </c>
      <c r="I105" s="26">
        <v>62739.6</v>
      </c>
      <c r="J105" s="17" t="str">
        <f t="shared" si="18"/>
        <v xml:space="preserve"> </v>
      </c>
      <c r="K105" s="26">
        <v>62739.6</v>
      </c>
      <c r="L105" s="26">
        <v>0</v>
      </c>
      <c r="M105" s="26">
        <v>62739.6</v>
      </c>
      <c r="N105" s="17">
        <f t="shared" si="19"/>
        <v>1</v>
      </c>
      <c r="O105" s="26">
        <v>0</v>
      </c>
      <c r="P105" s="18">
        <f t="shared" si="20"/>
        <v>62739.6</v>
      </c>
    </row>
    <row r="106" spans="1:16" x14ac:dyDescent="0.3">
      <c r="A106" s="25" t="s">
        <v>223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7" t="s">
        <v>224</v>
      </c>
      <c r="F106" s="26">
        <v>100000</v>
      </c>
      <c r="G106" s="26">
        <v>0</v>
      </c>
      <c r="H106" s="26">
        <v>100000</v>
      </c>
      <c r="I106" s="26">
        <v>0</v>
      </c>
      <c r="J106" s="17">
        <f t="shared" si="18"/>
        <v>0</v>
      </c>
      <c r="K106" s="26">
        <v>0</v>
      </c>
      <c r="L106" s="26">
        <v>0</v>
      </c>
      <c r="M106" s="26">
        <v>0</v>
      </c>
      <c r="N106" s="17" t="str">
        <f t="shared" si="19"/>
        <v xml:space="preserve"> </v>
      </c>
      <c r="O106" s="26">
        <v>0</v>
      </c>
      <c r="P106" s="18">
        <f t="shared" si="20"/>
        <v>-100000</v>
      </c>
    </row>
    <row r="107" spans="1:16" x14ac:dyDescent="0.3">
      <c r="A107" s="25" t="s">
        <v>225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7" t="s">
        <v>226</v>
      </c>
      <c r="F107" s="26">
        <v>0</v>
      </c>
      <c r="G107" s="26">
        <v>0</v>
      </c>
      <c r="H107" s="26">
        <v>0</v>
      </c>
      <c r="I107" s="26">
        <v>0</v>
      </c>
      <c r="J107" s="17" t="str">
        <f t="shared" si="18"/>
        <v xml:space="preserve"> </v>
      </c>
      <c r="K107" s="26">
        <v>0</v>
      </c>
      <c r="L107" s="26">
        <v>0</v>
      </c>
      <c r="M107" s="26">
        <v>0</v>
      </c>
      <c r="N107" s="17" t="str">
        <f t="shared" si="19"/>
        <v xml:space="preserve"> </v>
      </c>
      <c r="O107" s="26">
        <v>0</v>
      </c>
      <c r="P107" s="18">
        <f t="shared" si="20"/>
        <v>0</v>
      </c>
    </row>
    <row r="108" spans="1:16" x14ac:dyDescent="0.3">
      <c r="A108" s="25" t="s">
        <v>227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228</v>
      </c>
      <c r="F108" s="26">
        <v>40000</v>
      </c>
      <c r="G108" s="26">
        <v>0</v>
      </c>
      <c r="H108" s="26">
        <v>40000</v>
      </c>
      <c r="I108" s="26">
        <v>0</v>
      </c>
      <c r="J108" s="17">
        <f t="shared" si="18"/>
        <v>0</v>
      </c>
      <c r="K108" s="26">
        <v>0</v>
      </c>
      <c r="L108" s="26">
        <v>0</v>
      </c>
      <c r="M108" s="26">
        <v>0</v>
      </c>
      <c r="N108" s="17" t="str">
        <f t="shared" si="19"/>
        <v xml:space="preserve"> </v>
      </c>
      <c r="O108" s="26">
        <v>0</v>
      </c>
      <c r="P108" s="18">
        <f t="shared" si="20"/>
        <v>-40000</v>
      </c>
    </row>
    <row r="109" spans="1:16" x14ac:dyDescent="0.3">
      <c r="A109" s="25" t="s">
        <v>229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230</v>
      </c>
      <c r="F109" s="26">
        <v>0</v>
      </c>
      <c r="G109" s="26">
        <v>0</v>
      </c>
      <c r="H109" s="26">
        <v>0</v>
      </c>
      <c r="I109" s="26">
        <v>0</v>
      </c>
      <c r="J109" s="17" t="str">
        <f t="shared" si="18"/>
        <v xml:space="preserve"> </v>
      </c>
      <c r="K109" s="26">
        <v>0</v>
      </c>
      <c r="L109" s="26">
        <v>0</v>
      </c>
      <c r="M109" s="26">
        <v>0</v>
      </c>
      <c r="N109" s="17" t="str">
        <f t="shared" si="19"/>
        <v xml:space="preserve"> </v>
      </c>
      <c r="O109" s="26">
        <v>0</v>
      </c>
      <c r="P109" s="18">
        <f t="shared" si="20"/>
        <v>0</v>
      </c>
    </row>
    <row r="110" spans="1:16" x14ac:dyDescent="0.3">
      <c r="A110" s="25" t="s">
        <v>231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232</v>
      </c>
      <c r="F110" s="26">
        <v>0</v>
      </c>
      <c r="G110" s="26">
        <v>0</v>
      </c>
      <c r="H110" s="26">
        <v>0</v>
      </c>
      <c r="I110" s="26">
        <v>0</v>
      </c>
      <c r="J110" s="17" t="str">
        <f t="shared" si="18"/>
        <v xml:space="preserve"> </v>
      </c>
      <c r="K110" s="26">
        <v>0</v>
      </c>
      <c r="L110" s="26">
        <v>0</v>
      </c>
      <c r="M110" s="26">
        <v>0</v>
      </c>
      <c r="N110" s="17" t="str">
        <f t="shared" si="19"/>
        <v xml:space="preserve"> </v>
      </c>
      <c r="O110" s="26">
        <v>0</v>
      </c>
      <c r="P110" s="18">
        <f t="shared" si="20"/>
        <v>0</v>
      </c>
    </row>
    <row r="111" spans="1:16" x14ac:dyDescent="0.3">
      <c r="A111" s="25" t="s">
        <v>233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234</v>
      </c>
      <c r="F111" s="26">
        <v>0</v>
      </c>
      <c r="G111" s="26">
        <v>0</v>
      </c>
      <c r="H111" s="26">
        <v>0</v>
      </c>
      <c r="I111" s="26">
        <v>0</v>
      </c>
      <c r="J111" s="17" t="str">
        <f t="shared" si="18"/>
        <v xml:space="preserve"> </v>
      </c>
      <c r="K111" s="26">
        <v>0</v>
      </c>
      <c r="L111" s="26">
        <v>0</v>
      </c>
      <c r="M111" s="26">
        <v>0</v>
      </c>
      <c r="N111" s="17" t="str">
        <f t="shared" si="19"/>
        <v xml:space="preserve"> </v>
      </c>
      <c r="O111" s="26">
        <v>0</v>
      </c>
      <c r="P111" s="18">
        <f t="shared" si="20"/>
        <v>0</v>
      </c>
    </row>
    <row r="112" spans="1:16" x14ac:dyDescent="0.3">
      <c r="A112" s="25" t="s">
        <v>235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236</v>
      </c>
      <c r="F112" s="26">
        <v>0</v>
      </c>
      <c r="G112" s="26">
        <v>0</v>
      </c>
      <c r="H112" s="26">
        <v>0</v>
      </c>
      <c r="I112" s="26">
        <v>0</v>
      </c>
      <c r="J112" s="17" t="str">
        <f t="shared" si="18"/>
        <v xml:space="preserve"> </v>
      </c>
      <c r="K112" s="26">
        <v>0</v>
      </c>
      <c r="L112" s="26">
        <v>0</v>
      </c>
      <c r="M112" s="26">
        <v>0</v>
      </c>
      <c r="N112" s="17" t="str">
        <f t="shared" si="19"/>
        <v xml:space="preserve"> </v>
      </c>
      <c r="O112" s="26">
        <v>0</v>
      </c>
      <c r="P112" s="18">
        <f t="shared" si="20"/>
        <v>0</v>
      </c>
    </row>
    <row r="113" spans="1:16" x14ac:dyDescent="0.3">
      <c r="A113" s="25" t="s">
        <v>237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238</v>
      </c>
      <c r="F113" s="26">
        <v>0</v>
      </c>
      <c r="G113" s="26">
        <v>0</v>
      </c>
      <c r="H113" s="26">
        <v>0</v>
      </c>
      <c r="I113" s="26">
        <v>0</v>
      </c>
      <c r="J113" s="17" t="str">
        <f t="shared" si="18"/>
        <v xml:space="preserve"> </v>
      </c>
      <c r="K113" s="26">
        <v>0</v>
      </c>
      <c r="L113" s="26">
        <v>0</v>
      </c>
      <c r="M113" s="26">
        <v>0</v>
      </c>
      <c r="N113" s="17" t="str">
        <f t="shared" si="19"/>
        <v xml:space="preserve"> </v>
      </c>
      <c r="O113" s="26">
        <v>0</v>
      </c>
      <c r="P113" s="18">
        <f t="shared" si="20"/>
        <v>0</v>
      </c>
    </row>
    <row r="114" spans="1:16" x14ac:dyDescent="0.3">
      <c r="A114" s="25" t="s">
        <v>239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240</v>
      </c>
      <c r="F114" s="26">
        <v>105020</v>
      </c>
      <c r="G114" s="26">
        <v>0</v>
      </c>
      <c r="H114" s="26">
        <v>105020</v>
      </c>
      <c r="I114" s="26">
        <v>43024.97</v>
      </c>
      <c r="J114" s="17">
        <f t="shared" si="18"/>
        <v>0.40968358407922301</v>
      </c>
      <c r="K114" s="26">
        <v>43024.97</v>
      </c>
      <c r="L114" s="26">
        <v>0</v>
      </c>
      <c r="M114" s="26">
        <v>43024.97</v>
      </c>
      <c r="N114" s="17">
        <f t="shared" si="19"/>
        <v>1</v>
      </c>
      <c r="O114" s="26">
        <v>0</v>
      </c>
      <c r="P114" s="18">
        <f t="shared" si="20"/>
        <v>-61995.03</v>
      </c>
    </row>
    <row r="115" spans="1:16" x14ac:dyDescent="0.3">
      <c r="A115" s="25" t="s">
        <v>241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242</v>
      </c>
      <c r="F115" s="26">
        <v>122930</v>
      </c>
      <c r="G115" s="26">
        <v>0</v>
      </c>
      <c r="H115" s="26">
        <v>122930</v>
      </c>
      <c r="I115" s="26">
        <v>73757.09</v>
      </c>
      <c r="J115" s="17">
        <f t="shared" si="18"/>
        <v>0.59999259741316191</v>
      </c>
      <c r="K115" s="26">
        <v>73757.09</v>
      </c>
      <c r="L115" s="26">
        <v>0</v>
      </c>
      <c r="M115" s="26">
        <v>73757.09</v>
      </c>
      <c r="N115" s="17">
        <f t="shared" si="19"/>
        <v>1</v>
      </c>
      <c r="O115" s="26">
        <v>0</v>
      </c>
      <c r="P115" s="18">
        <f t="shared" si="20"/>
        <v>-49172.91</v>
      </c>
    </row>
    <row r="116" spans="1:16" x14ac:dyDescent="0.3">
      <c r="A116" s="25" t="s">
        <v>243</v>
      </c>
      <c r="B116" s="13" t="str">
        <f t="shared" ref="B116:B136" si="24">LEFT(A116,1)</f>
        <v>4</v>
      </c>
      <c r="C116" s="13" t="str">
        <f t="shared" ref="C116:C136" si="25">LEFT(A116,2)</f>
        <v>45</v>
      </c>
      <c r="D116" s="13" t="str">
        <f t="shared" ref="D116:D136" si="26">LEFT(A116,3)</f>
        <v>451</v>
      </c>
      <c r="E116" s="27" t="s">
        <v>244</v>
      </c>
      <c r="F116" s="26">
        <v>184395</v>
      </c>
      <c r="G116" s="26">
        <v>0</v>
      </c>
      <c r="H116" s="26">
        <v>184395</v>
      </c>
      <c r="I116" s="26">
        <v>110635.63</v>
      </c>
      <c r="J116" s="17">
        <f t="shared" si="18"/>
        <v>0.59999257029745934</v>
      </c>
      <c r="K116" s="26">
        <v>110635.63</v>
      </c>
      <c r="L116" s="26">
        <v>0</v>
      </c>
      <c r="M116" s="26">
        <v>110635.63</v>
      </c>
      <c r="N116" s="17">
        <f t="shared" si="19"/>
        <v>1</v>
      </c>
      <c r="O116" s="26">
        <v>0</v>
      </c>
      <c r="P116" s="18">
        <f t="shared" si="20"/>
        <v>-73759.37</v>
      </c>
    </row>
    <row r="117" spans="1:16" x14ac:dyDescent="0.3">
      <c r="A117" s="25" t="s">
        <v>245</v>
      </c>
      <c r="B117" s="13" t="str">
        <f t="shared" si="24"/>
        <v>4</v>
      </c>
      <c r="C117" s="13" t="str">
        <f t="shared" si="25"/>
        <v>45</v>
      </c>
      <c r="D117" s="13" t="str">
        <f t="shared" si="26"/>
        <v>451</v>
      </c>
      <c r="E117" s="27" t="s">
        <v>246</v>
      </c>
      <c r="F117" s="26">
        <v>0</v>
      </c>
      <c r="G117" s="26">
        <v>100000</v>
      </c>
      <c r="H117" s="26">
        <v>100000</v>
      </c>
      <c r="I117" s="26">
        <v>100000</v>
      </c>
      <c r="J117" s="17">
        <f t="shared" si="18"/>
        <v>1</v>
      </c>
      <c r="K117" s="26">
        <v>100000</v>
      </c>
      <c r="L117" s="26">
        <v>0</v>
      </c>
      <c r="M117" s="26">
        <v>100000</v>
      </c>
      <c r="N117" s="17">
        <f t="shared" si="19"/>
        <v>1</v>
      </c>
      <c r="O117" s="26">
        <v>0</v>
      </c>
      <c r="P117" s="18">
        <f t="shared" si="20"/>
        <v>0</v>
      </c>
    </row>
    <row r="118" spans="1:16" x14ac:dyDescent="0.3">
      <c r="A118" s="25" t="s">
        <v>247</v>
      </c>
      <c r="B118" s="13" t="str">
        <f t="shared" si="24"/>
        <v>4</v>
      </c>
      <c r="C118" s="13" t="str">
        <f t="shared" si="25"/>
        <v>45</v>
      </c>
      <c r="D118" s="13" t="str">
        <f t="shared" si="26"/>
        <v>451</v>
      </c>
      <c r="E118" s="27" t="s">
        <v>248</v>
      </c>
      <c r="F118" s="26">
        <v>0</v>
      </c>
      <c r="G118" s="26">
        <v>2330000</v>
      </c>
      <c r="H118" s="26">
        <v>2330000</v>
      </c>
      <c r="I118" s="26">
        <v>2330000</v>
      </c>
      <c r="J118" s="17">
        <f t="shared" si="18"/>
        <v>1</v>
      </c>
      <c r="K118" s="26">
        <v>2330000</v>
      </c>
      <c r="L118" s="26">
        <v>0</v>
      </c>
      <c r="M118" s="26">
        <v>2330000</v>
      </c>
      <c r="N118" s="17">
        <f t="shared" si="19"/>
        <v>1</v>
      </c>
      <c r="O118" s="26">
        <v>0</v>
      </c>
      <c r="P118" s="18">
        <f t="shared" si="20"/>
        <v>0</v>
      </c>
    </row>
    <row r="119" spans="1:16" x14ac:dyDescent="0.3">
      <c r="A119" s="25" t="s">
        <v>249</v>
      </c>
      <c r="B119" s="13" t="str">
        <f t="shared" si="24"/>
        <v>4</v>
      </c>
      <c r="C119" s="13" t="str">
        <f t="shared" si="25"/>
        <v>45</v>
      </c>
      <c r="D119" s="13" t="str">
        <f t="shared" si="26"/>
        <v>451</v>
      </c>
      <c r="E119" s="27" t="s">
        <v>250</v>
      </c>
      <c r="F119" s="26">
        <v>0</v>
      </c>
      <c r="G119" s="26">
        <v>10416</v>
      </c>
      <c r="H119" s="26">
        <v>10416</v>
      </c>
      <c r="I119" s="26">
        <v>0</v>
      </c>
      <c r="J119" s="17">
        <f t="shared" si="18"/>
        <v>0</v>
      </c>
      <c r="K119" s="26">
        <v>0</v>
      </c>
      <c r="L119" s="26">
        <v>0</v>
      </c>
      <c r="M119" s="26">
        <v>0</v>
      </c>
      <c r="N119" s="17" t="str">
        <f t="shared" si="19"/>
        <v xml:space="preserve"> </v>
      </c>
      <c r="O119" s="26">
        <v>0</v>
      </c>
      <c r="P119" s="18">
        <f t="shared" si="20"/>
        <v>-10416</v>
      </c>
    </row>
    <row r="120" spans="1:16" x14ac:dyDescent="0.3">
      <c r="A120" s="25" t="s">
        <v>251</v>
      </c>
      <c r="B120" s="13" t="str">
        <f t="shared" si="24"/>
        <v>4</v>
      </c>
      <c r="C120" s="13" t="str">
        <f t="shared" si="25"/>
        <v>49</v>
      </c>
      <c r="D120" s="13" t="str">
        <f t="shared" si="26"/>
        <v>490</v>
      </c>
      <c r="E120" s="27" t="s">
        <v>252</v>
      </c>
      <c r="F120" s="26">
        <v>93000</v>
      </c>
      <c r="G120" s="26">
        <v>0</v>
      </c>
      <c r="H120" s="26">
        <v>93000</v>
      </c>
      <c r="I120" s="26">
        <v>65015.06</v>
      </c>
      <c r="J120" s="17">
        <f t="shared" si="18"/>
        <v>0.69908666666666663</v>
      </c>
      <c r="K120" s="26">
        <v>65015.06</v>
      </c>
      <c r="L120" s="26">
        <v>0</v>
      </c>
      <c r="M120" s="26">
        <v>65015.06</v>
      </c>
      <c r="N120" s="17">
        <f t="shared" si="19"/>
        <v>1</v>
      </c>
      <c r="O120" s="26">
        <v>0</v>
      </c>
      <c r="P120" s="18">
        <f t="shared" si="20"/>
        <v>-27984.940000000002</v>
      </c>
    </row>
    <row r="121" spans="1:16" x14ac:dyDescent="0.3">
      <c r="A121" s="25" t="s">
        <v>253</v>
      </c>
      <c r="B121" s="13" t="str">
        <f t="shared" si="24"/>
        <v>4</v>
      </c>
      <c r="C121" s="13" t="str">
        <f t="shared" si="25"/>
        <v>49</v>
      </c>
      <c r="D121" s="13" t="str">
        <f t="shared" si="26"/>
        <v>490</v>
      </c>
      <c r="E121" s="27" t="s">
        <v>254</v>
      </c>
      <c r="F121" s="26">
        <v>54615</v>
      </c>
      <c r="G121" s="26">
        <v>0</v>
      </c>
      <c r="H121" s="26">
        <v>54615</v>
      </c>
      <c r="I121" s="26">
        <v>29266.16</v>
      </c>
      <c r="J121" s="17">
        <f t="shared" si="18"/>
        <v>0.53586304128902318</v>
      </c>
      <c r="K121" s="26">
        <v>29266.16</v>
      </c>
      <c r="L121" s="26">
        <v>0</v>
      </c>
      <c r="M121" s="26">
        <v>29266.16</v>
      </c>
      <c r="N121" s="17">
        <f t="shared" si="19"/>
        <v>1</v>
      </c>
      <c r="O121" s="26">
        <v>0</v>
      </c>
      <c r="P121" s="18">
        <f t="shared" si="20"/>
        <v>-25348.84</v>
      </c>
    </row>
    <row r="122" spans="1:16" x14ac:dyDescent="0.3">
      <c r="A122" s="25" t="s">
        <v>255</v>
      </c>
      <c r="B122" s="13" t="str">
        <f t="shared" si="24"/>
        <v>4</v>
      </c>
      <c r="C122" s="13" t="str">
        <f t="shared" si="25"/>
        <v>49</v>
      </c>
      <c r="D122" s="13" t="str">
        <f t="shared" si="26"/>
        <v>490</v>
      </c>
      <c r="E122" s="27" t="s">
        <v>256</v>
      </c>
      <c r="F122" s="26">
        <v>36000</v>
      </c>
      <c r="G122" s="26">
        <v>0</v>
      </c>
      <c r="H122" s="26">
        <v>36000</v>
      </c>
      <c r="I122" s="26">
        <v>0</v>
      </c>
      <c r="J122" s="17">
        <f t="shared" si="18"/>
        <v>0</v>
      </c>
      <c r="K122" s="26">
        <v>0</v>
      </c>
      <c r="L122" s="26">
        <v>0</v>
      </c>
      <c r="M122" s="26">
        <v>0</v>
      </c>
      <c r="N122" s="17" t="str">
        <f t="shared" si="19"/>
        <v xml:space="preserve"> </v>
      </c>
      <c r="O122" s="26">
        <v>0</v>
      </c>
      <c r="P122" s="18">
        <f t="shared" si="20"/>
        <v>-36000</v>
      </c>
    </row>
    <row r="123" spans="1:16" x14ac:dyDescent="0.3">
      <c r="A123" s="25" t="s">
        <v>257</v>
      </c>
      <c r="B123" s="13" t="str">
        <f t="shared" si="24"/>
        <v>4</v>
      </c>
      <c r="C123" s="13" t="str">
        <f t="shared" si="25"/>
        <v>49</v>
      </c>
      <c r="D123" s="13" t="str">
        <f t="shared" si="26"/>
        <v>490</v>
      </c>
      <c r="E123" s="27" t="s">
        <v>258</v>
      </c>
      <c r="F123" s="26">
        <v>13000</v>
      </c>
      <c r="G123" s="26">
        <v>0</v>
      </c>
      <c r="H123" s="26">
        <v>13000</v>
      </c>
      <c r="I123" s="26">
        <v>0</v>
      </c>
      <c r="J123" s="17">
        <f t="shared" si="18"/>
        <v>0</v>
      </c>
      <c r="K123" s="26">
        <v>0</v>
      </c>
      <c r="L123" s="26">
        <v>0</v>
      </c>
      <c r="M123" s="26">
        <v>0</v>
      </c>
      <c r="N123" s="17" t="str">
        <f t="shared" si="19"/>
        <v xml:space="preserve"> </v>
      </c>
      <c r="O123" s="26">
        <v>0</v>
      </c>
      <c r="P123" s="18">
        <f t="shared" si="20"/>
        <v>-13000</v>
      </c>
    </row>
    <row r="124" spans="1:16" x14ac:dyDescent="0.3">
      <c r="A124" s="25" t="s">
        <v>259</v>
      </c>
      <c r="B124" s="13" t="str">
        <f t="shared" si="24"/>
        <v>4</v>
      </c>
      <c r="C124" s="13" t="str">
        <f t="shared" si="25"/>
        <v>49</v>
      </c>
      <c r="D124" s="13" t="str">
        <f t="shared" si="26"/>
        <v>490</v>
      </c>
      <c r="E124" s="27" t="s">
        <v>260</v>
      </c>
      <c r="F124" s="26">
        <v>65840</v>
      </c>
      <c r="G124" s="26">
        <v>0</v>
      </c>
      <c r="H124" s="26">
        <v>65840</v>
      </c>
      <c r="I124" s="26">
        <v>0</v>
      </c>
      <c r="J124" s="17">
        <f t="shared" si="18"/>
        <v>0</v>
      </c>
      <c r="K124" s="26">
        <v>0</v>
      </c>
      <c r="L124" s="26">
        <v>0</v>
      </c>
      <c r="M124" s="26">
        <v>0</v>
      </c>
      <c r="N124" s="17" t="str">
        <f t="shared" si="19"/>
        <v xml:space="preserve"> </v>
      </c>
      <c r="O124" s="26">
        <v>0</v>
      </c>
      <c r="P124" s="18">
        <f t="shared" si="20"/>
        <v>-65840</v>
      </c>
    </row>
    <row r="125" spans="1:16" x14ac:dyDescent="0.3">
      <c r="A125" s="25" t="s">
        <v>261</v>
      </c>
      <c r="B125" s="13" t="str">
        <f t="shared" si="24"/>
        <v>4</v>
      </c>
      <c r="C125" s="13" t="str">
        <f t="shared" si="25"/>
        <v>49</v>
      </c>
      <c r="D125" s="13" t="str">
        <f t="shared" si="26"/>
        <v>491</v>
      </c>
      <c r="E125" s="27" t="s">
        <v>262</v>
      </c>
      <c r="F125" s="26">
        <v>0</v>
      </c>
      <c r="G125" s="26">
        <v>0</v>
      </c>
      <c r="H125" s="26">
        <v>0</v>
      </c>
      <c r="I125" s="26">
        <v>0</v>
      </c>
      <c r="J125" s="17" t="str">
        <f t="shared" si="18"/>
        <v xml:space="preserve"> </v>
      </c>
      <c r="K125" s="26">
        <v>0</v>
      </c>
      <c r="L125" s="26">
        <v>0</v>
      </c>
      <c r="M125" s="26">
        <v>0</v>
      </c>
      <c r="N125" s="17" t="str">
        <f t="shared" si="19"/>
        <v xml:space="preserve"> </v>
      </c>
      <c r="O125" s="26">
        <v>0</v>
      </c>
      <c r="P125" s="18">
        <f t="shared" si="20"/>
        <v>0</v>
      </c>
    </row>
    <row r="126" spans="1:16" x14ac:dyDescent="0.3">
      <c r="A126" s="25" t="s">
        <v>263</v>
      </c>
      <c r="B126" s="13" t="str">
        <f t="shared" ref="B126:B132" si="27">LEFT(A126,1)</f>
        <v>4</v>
      </c>
      <c r="C126" s="13" t="str">
        <f t="shared" ref="C126:C132" si="28">LEFT(A126,2)</f>
        <v>49</v>
      </c>
      <c r="D126" s="13" t="str">
        <f t="shared" ref="D126:D132" si="29">LEFT(A126,3)</f>
        <v>491</v>
      </c>
      <c r="E126" s="27" t="s">
        <v>264</v>
      </c>
      <c r="F126" s="26">
        <v>0</v>
      </c>
      <c r="G126" s="26">
        <v>0</v>
      </c>
      <c r="H126" s="26">
        <v>0</v>
      </c>
      <c r="I126" s="26">
        <v>0</v>
      </c>
      <c r="J126" s="17" t="str">
        <f t="shared" si="18"/>
        <v xml:space="preserve"> </v>
      </c>
      <c r="K126" s="26">
        <v>0</v>
      </c>
      <c r="L126" s="26">
        <v>0</v>
      </c>
      <c r="M126" s="26">
        <v>0</v>
      </c>
      <c r="N126" s="17" t="str">
        <f t="shared" si="19"/>
        <v xml:space="preserve"> </v>
      </c>
      <c r="O126" s="26">
        <v>0</v>
      </c>
      <c r="P126" s="18">
        <f t="shared" si="20"/>
        <v>0</v>
      </c>
    </row>
    <row r="127" spans="1:16" x14ac:dyDescent="0.3">
      <c r="A127" s="25" t="s">
        <v>265</v>
      </c>
      <c r="B127" s="13" t="str">
        <f t="shared" si="27"/>
        <v>4</v>
      </c>
      <c r="C127" s="13" t="str">
        <f t="shared" si="28"/>
        <v>49</v>
      </c>
      <c r="D127" s="13" t="str">
        <f t="shared" si="29"/>
        <v>491</v>
      </c>
      <c r="E127" s="27" t="s">
        <v>266</v>
      </c>
      <c r="F127" s="26">
        <v>0</v>
      </c>
      <c r="G127" s="26">
        <v>0</v>
      </c>
      <c r="H127" s="26">
        <v>0</v>
      </c>
      <c r="I127" s="26">
        <v>26230.82</v>
      </c>
      <c r="J127" s="17" t="str">
        <f t="shared" si="18"/>
        <v xml:space="preserve"> </v>
      </c>
      <c r="K127" s="26">
        <v>26230.82</v>
      </c>
      <c r="L127" s="26">
        <v>0</v>
      </c>
      <c r="M127" s="26">
        <v>26230.82</v>
      </c>
      <c r="N127" s="17">
        <f t="shared" si="19"/>
        <v>1</v>
      </c>
      <c r="O127" s="26">
        <v>0</v>
      </c>
      <c r="P127" s="18">
        <f t="shared" si="20"/>
        <v>26230.82</v>
      </c>
    </row>
    <row r="128" spans="1:16" x14ac:dyDescent="0.3">
      <c r="A128" s="25" t="s">
        <v>267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497</v>
      </c>
      <c r="E128" s="27" t="s">
        <v>268</v>
      </c>
      <c r="F128" s="26">
        <v>120385</v>
      </c>
      <c r="G128" s="26">
        <v>0</v>
      </c>
      <c r="H128" s="26">
        <v>120385</v>
      </c>
      <c r="I128" s="26">
        <v>156874.9</v>
      </c>
      <c r="J128" s="17">
        <f t="shared" si="18"/>
        <v>1.3031100220127092</v>
      </c>
      <c r="K128" s="26">
        <v>156874.9</v>
      </c>
      <c r="L128" s="26">
        <v>0</v>
      </c>
      <c r="M128" s="26">
        <v>156874.9</v>
      </c>
      <c r="N128" s="17">
        <f t="shared" si="19"/>
        <v>1</v>
      </c>
      <c r="O128" s="26">
        <v>0</v>
      </c>
      <c r="P128" s="18">
        <f t="shared" si="20"/>
        <v>36489.899999999994</v>
      </c>
    </row>
    <row r="129" spans="1:16" x14ac:dyDescent="0.3">
      <c r="A129" s="25" t="s">
        <v>269</v>
      </c>
      <c r="B129" s="13" t="str">
        <f t="shared" si="27"/>
        <v>4</v>
      </c>
      <c r="C129" s="13" t="str">
        <f t="shared" si="28"/>
        <v>49</v>
      </c>
      <c r="D129" s="13" t="str">
        <f t="shared" si="29"/>
        <v>497</v>
      </c>
      <c r="E129" s="27" t="s">
        <v>270</v>
      </c>
      <c r="F129" s="26">
        <v>0</v>
      </c>
      <c r="G129" s="26">
        <v>0</v>
      </c>
      <c r="H129" s="26">
        <v>0</v>
      </c>
      <c r="I129" s="26">
        <v>-14.7</v>
      </c>
      <c r="J129" s="17" t="str">
        <f t="shared" si="18"/>
        <v xml:space="preserve"> </v>
      </c>
      <c r="K129" s="26">
        <v>0</v>
      </c>
      <c r="L129" s="26">
        <v>14.7</v>
      </c>
      <c r="M129" s="26">
        <v>-14.7</v>
      </c>
      <c r="N129" s="17">
        <f t="shared" si="19"/>
        <v>1</v>
      </c>
      <c r="O129" s="26">
        <v>0</v>
      </c>
      <c r="P129" s="18">
        <f t="shared" si="20"/>
        <v>-14.7</v>
      </c>
    </row>
    <row r="130" spans="1:16" x14ac:dyDescent="0.3">
      <c r="A130" s="25" t="s">
        <v>271</v>
      </c>
      <c r="B130" s="13" t="str">
        <f t="shared" si="27"/>
        <v>4</v>
      </c>
      <c r="C130" s="13" t="str">
        <f t="shared" si="28"/>
        <v>49</v>
      </c>
      <c r="D130" s="13" t="str">
        <f t="shared" si="29"/>
        <v>497</v>
      </c>
      <c r="E130" s="27" t="s">
        <v>272</v>
      </c>
      <c r="F130" s="26">
        <v>0</v>
      </c>
      <c r="G130" s="26">
        <v>0</v>
      </c>
      <c r="H130" s="26">
        <v>0</v>
      </c>
      <c r="I130" s="26">
        <v>0</v>
      </c>
      <c r="J130" s="17" t="str">
        <f t="shared" si="18"/>
        <v xml:space="preserve"> </v>
      </c>
      <c r="K130" s="26">
        <v>0</v>
      </c>
      <c r="L130" s="26">
        <v>0</v>
      </c>
      <c r="M130" s="26">
        <v>0</v>
      </c>
      <c r="N130" s="17" t="str">
        <f t="shared" si="19"/>
        <v xml:space="preserve"> </v>
      </c>
      <c r="O130" s="26">
        <v>0</v>
      </c>
      <c r="P130" s="18">
        <f t="shared" si="20"/>
        <v>0</v>
      </c>
    </row>
    <row r="131" spans="1:16" x14ac:dyDescent="0.3">
      <c r="A131" s="25" t="s">
        <v>273</v>
      </c>
      <c r="B131" s="13" t="str">
        <f t="shared" si="27"/>
        <v>4</v>
      </c>
      <c r="C131" s="13" t="str">
        <f t="shared" si="28"/>
        <v>49</v>
      </c>
      <c r="D131" s="13" t="str">
        <f t="shared" si="29"/>
        <v>497</v>
      </c>
      <c r="E131" s="27" t="s">
        <v>274</v>
      </c>
      <c r="F131" s="26">
        <v>0</v>
      </c>
      <c r="G131" s="26">
        <v>0</v>
      </c>
      <c r="H131" s="26">
        <v>0</v>
      </c>
      <c r="I131" s="26">
        <v>0</v>
      </c>
      <c r="J131" s="17" t="str">
        <f t="shared" si="18"/>
        <v xml:space="preserve"> </v>
      </c>
      <c r="K131" s="26">
        <v>0</v>
      </c>
      <c r="L131" s="26">
        <v>0</v>
      </c>
      <c r="M131" s="26">
        <v>0</v>
      </c>
      <c r="N131" s="17" t="str">
        <f t="shared" si="19"/>
        <v xml:space="preserve"> </v>
      </c>
      <c r="O131" s="26">
        <v>0</v>
      </c>
      <c r="P131" s="18">
        <f t="shared" si="20"/>
        <v>0</v>
      </c>
    </row>
    <row r="132" spans="1:16" x14ac:dyDescent="0.3">
      <c r="A132" s="25" t="s">
        <v>275</v>
      </c>
      <c r="B132" s="13" t="str">
        <f t="shared" si="27"/>
        <v>5</v>
      </c>
      <c r="C132" s="13" t="str">
        <f t="shared" si="28"/>
        <v>52</v>
      </c>
      <c r="D132" s="13" t="str">
        <f t="shared" si="29"/>
        <v>520</v>
      </c>
      <c r="E132" s="27" t="s">
        <v>276</v>
      </c>
      <c r="F132" s="26">
        <v>1000</v>
      </c>
      <c r="G132" s="26">
        <v>0</v>
      </c>
      <c r="H132" s="26">
        <v>1000</v>
      </c>
      <c r="I132" s="26">
        <v>0</v>
      </c>
      <c r="J132" s="17">
        <f t="shared" si="18"/>
        <v>0</v>
      </c>
      <c r="K132" s="26">
        <v>0</v>
      </c>
      <c r="L132" s="26">
        <v>0</v>
      </c>
      <c r="M132" s="26">
        <v>0</v>
      </c>
      <c r="N132" s="17" t="str">
        <f t="shared" si="19"/>
        <v xml:space="preserve"> </v>
      </c>
      <c r="O132" s="26">
        <v>0</v>
      </c>
      <c r="P132" s="18">
        <f t="shared" si="20"/>
        <v>-1000</v>
      </c>
    </row>
    <row r="133" spans="1:16" x14ac:dyDescent="0.3">
      <c r="A133" s="25" t="s">
        <v>277</v>
      </c>
      <c r="B133" s="13" t="str">
        <f t="shared" si="24"/>
        <v>5</v>
      </c>
      <c r="C133" s="13" t="str">
        <f t="shared" si="25"/>
        <v>53</v>
      </c>
      <c r="D133" s="13" t="str">
        <f t="shared" si="26"/>
        <v>534</v>
      </c>
      <c r="E133" s="27" t="s">
        <v>278</v>
      </c>
      <c r="F133" s="26">
        <v>300000</v>
      </c>
      <c r="G133" s="26">
        <v>0</v>
      </c>
      <c r="H133" s="26">
        <v>300000</v>
      </c>
      <c r="I133" s="26">
        <v>264209.24</v>
      </c>
      <c r="J133" s="17">
        <f t="shared" si="18"/>
        <v>0.8806974666666666</v>
      </c>
      <c r="K133" s="26">
        <v>264209.24</v>
      </c>
      <c r="L133" s="26">
        <v>0</v>
      </c>
      <c r="M133" s="26">
        <v>264209.24</v>
      </c>
      <c r="N133" s="17">
        <f t="shared" si="19"/>
        <v>1</v>
      </c>
      <c r="O133" s="26">
        <v>0</v>
      </c>
      <c r="P133" s="18">
        <f t="shared" si="20"/>
        <v>-35790.760000000009</v>
      </c>
    </row>
    <row r="134" spans="1:16" x14ac:dyDescent="0.3">
      <c r="A134" s="25" t="s">
        <v>279</v>
      </c>
      <c r="B134" s="13" t="str">
        <f t="shared" si="24"/>
        <v>5</v>
      </c>
      <c r="C134" s="13" t="str">
        <f t="shared" si="25"/>
        <v>53</v>
      </c>
      <c r="D134" s="13" t="str">
        <f t="shared" si="26"/>
        <v>537</v>
      </c>
      <c r="E134" s="27" t="s">
        <v>280</v>
      </c>
      <c r="F134" s="26">
        <v>5000</v>
      </c>
      <c r="G134" s="26">
        <v>0</v>
      </c>
      <c r="H134" s="26">
        <v>5000</v>
      </c>
      <c r="I134" s="26">
        <v>4450</v>
      </c>
      <c r="J134" s="17">
        <f t="shared" si="18"/>
        <v>0.89</v>
      </c>
      <c r="K134" s="26">
        <v>4450</v>
      </c>
      <c r="L134" s="26">
        <v>0</v>
      </c>
      <c r="M134" s="26">
        <v>4450</v>
      </c>
      <c r="N134" s="17">
        <f t="shared" si="19"/>
        <v>1</v>
      </c>
      <c r="O134" s="26">
        <v>0</v>
      </c>
      <c r="P134" s="18">
        <f t="shared" si="20"/>
        <v>-550</v>
      </c>
    </row>
    <row r="135" spans="1:16" x14ac:dyDescent="0.3">
      <c r="A135" s="25" t="s">
        <v>281</v>
      </c>
      <c r="B135" s="13" t="str">
        <f t="shared" si="24"/>
        <v>5</v>
      </c>
      <c r="C135" s="13" t="str">
        <f t="shared" si="25"/>
        <v>54</v>
      </c>
      <c r="D135" s="13" t="str">
        <f t="shared" si="26"/>
        <v>541</v>
      </c>
      <c r="E135" s="27" t="s">
        <v>282</v>
      </c>
      <c r="F135" s="26">
        <v>40000</v>
      </c>
      <c r="G135" s="26">
        <v>0</v>
      </c>
      <c r="H135" s="26">
        <v>40000</v>
      </c>
      <c r="I135" s="26">
        <v>16579.900000000001</v>
      </c>
      <c r="J135" s="17">
        <f t="shared" ref="J135:J142" si="30">IF(H135=0," ",I135/H135)</f>
        <v>0.41449750000000002</v>
      </c>
      <c r="K135" s="26">
        <v>16579.900000000001</v>
      </c>
      <c r="L135" s="26">
        <v>0</v>
      </c>
      <c r="M135" s="26">
        <v>16579.900000000001</v>
      </c>
      <c r="N135" s="17">
        <f t="shared" ref="N135:N142" si="31">IF(I135=0," ",M135/I135)</f>
        <v>1</v>
      </c>
      <c r="O135" s="26">
        <v>0</v>
      </c>
      <c r="P135" s="18">
        <f t="shared" ref="P135:P142" si="32">I135-H135</f>
        <v>-23420.1</v>
      </c>
    </row>
    <row r="136" spans="1:16" x14ac:dyDescent="0.3">
      <c r="A136" s="25" t="s">
        <v>283</v>
      </c>
      <c r="B136" s="13" t="str">
        <f t="shared" si="24"/>
        <v>5</v>
      </c>
      <c r="C136" s="13" t="str">
        <f t="shared" si="25"/>
        <v>54</v>
      </c>
      <c r="D136" s="13" t="str">
        <f t="shared" si="26"/>
        <v>541</v>
      </c>
      <c r="E136" s="27" t="s">
        <v>284</v>
      </c>
      <c r="F136" s="26">
        <v>20000</v>
      </c>
      <c r="G136" s="26">
        <v>0</v>
      </c>
      <c r="H136" s="26">
        <v>20000</v>
      </c>
      <c r="I136" s="26">
        <v>430</v>
      </c>
      <c r="J136" s="17">
        <f t="shared" si="30"/>
        <v>2.1499999999999998E-2</v>
      </c>
      <c r="K136" s="26">
        <v>0</v>
      </c>
      <c r="L136" s="26">
        <v>0</v>
      </c>
      <c r="M136" s="26">
        <v>0</v>
      </c>
      <c r="N136" s="17">
        <f t="shared" si="31"/>
        <v>0</v>
      </c>
      <c r="O136" s="26">
        <v>430</v>
      </c>
      <c r="P136" s="18">
        <f t="shared" si="32"/>
        <v>-19570</v>
      </c>
    </row>
    <row r="137" spans="1:16" x14ac:dyDescent="0.3">
      <c r="A137" s="25" t="s">
        <v>285</v>
      </c>
      <c r="B137" s="13" t="str">
        <f t="shared" ref="B137:B142" si="33">LEFT(A137,1)</f>
        <v>5</v>
      </c>
      <c r="C137" s="13" t="str">
        <f t="shared" ref="C137:C142" si="34">LEFT(A137,2)</f>
        <v>54</v>
      </c>
      <c r="D137" s="13" t="str">
        <f t="shared" ref="D137:D142" si="35">LEFT(A137,3)</f>
        <v>549</v>
      </c>
      <c r="E137" s="27" t="s">
        <v>286</v>
      </c>
      <c r="F137" s="26">
        <v>0</v>
      </c>
      <c r="G137" s="26">
        <v>0</v>
      </c>
      <c r="H137" s="26">
        <v>0</v>
      </c>
      <c r="I137" s="26">
        <v>0</v>
      </c>
      <c r="J137" s="17" t="str">
        <f t="shared" si="30"/>
        <v xml:space="preserve"> </v>
      </c>
      <c r="K137" s="26">
        <v>0</v>
      </c>
      <c r="L137" s="26">
        <v>0</v>
      </c>
      <c r="M137" s="26">
        <v>0</v>
      </c>
      <c r="N137" s="17" t="str">
        <f t="shared" si="31"/>
        <v xml:space="preserve"> </v>
      </c>
      <c r="O137" s="26">
        <v>0</v>
      </c>
      <c r="P137" s="18">
        <f t="shared" si="32"/>
        <v>0</v>
      </c>
    </row>
    <row r="138" spans="1:16" x14ac:dyDescent="0.3">
      <c r="A138" s="25" t="s">
        <v>287</v>
      </c>
      <c r="B138" s="13" t="str">
        <f t="shared" si="33"/>
        <v>5</v>
      </c>
      <c r="C138" s="13" t="str">
        <f t="shared" si="34"/>
        <v>55</v>
      </c>
      <c r="D138" s="13" t="str">
        <f t="shared" si="35"/>
        <v>550</v>
      </c>
      <c r="E138" s="27" t="s">
        <v>288</v>
      </c>
      <c r="F138" s="26">
        <v>1500000</v>
      </c>
      <c r="G138" s="26">
        <v>0</v>
      </c>
      <c r="H138" s="26">
        <v>1500000</v>
      </c>
      <c r="I138" s="26">
        <v>1206807.8999999999</v>
      </c>
      <c r="J138" s="17">
        <f t="shared" si="30"/>
        <v>0.80453859999999999</v>
      </c>
      <c r="K138" s="26">
        <v>948797.99</v>
      </c>
      <c r="L138" s="26">
        <v>0</v>
      </c>
      <c r="M138" s="26">
        <v>948797.99</v>
      </c>
      <c r="N138" s="17">
        <f t="shared" si="31"/>
        <v>0.78620465610143919</v>
      </c>
      <c r="O138" s="26">
        <v>258009.91</v>
      </c>
      <c r="P138" s="18">
        <f t="shared" si="32"/>
        <v>-293192.10000000009</v>
      </c>
    </row>
    <row r="139" spans="1:16" x14ac:dyDescent="0.3">
      <c r="A139" s="25" t="s">
        <v>289</v>
      </c>
      <c r="B139" s="13" t="str">
        <f t="shared" si="33"/>
        <v>5</v>
      </c>
      <c r="C139" s="13" t="str">
        <f t="shared" si="34"/>
        <v>55</v>
      </c>
      <c r="D139" s="13" t="str">
        <f t="shared" si="35"/>
        <v>554</v>
      </c>
      <c r="E139" s="27" t="s">
        <v>290</v>
      </c>
      <c r="F139" s="26">
        <v>7000</v>
      </c>
      <c r="G139" s="26">
        <v>0</v>
      </c>
      <c r="H139" s="26">
        <v>7000</v>
      </c>
      <c r="I139" s="26">
        <v>1840</v>
      </c>
      <c r="J139" s="17">
        <f t="shared" si="30"/>
        <v>0.26285714285714284</v>
      </c>
      <c r="K139" s="26">
        <v>1840</v>
      </c>
      <c r="L139" s="26">
        <v>0</v>
      </c>
      <c r="M139" s="26">
        <v>1840</v>
      </c>
      <c r="N139" s="17">
        <f t="shared" si="31"/>
        <v>1</v>
      </c>
      <c r="O139" s="26">
        <v>0</v>
      </c>
      <c r="P139" s="18">
        <f t="shared" si="32"/>
        <v>-5160</v>
      </c>
    </row>
    <row r="140" spans="1:16" x14ac:dyDescent="0.3">
      <c r="A140" s="25" t="s">
        <v>291</v>
      </c>
      <c r="B140" s="13" t="str">
        <f t="shared" si="33"/>
        <v>5</v>
      </c>
      <c r="C140" s="13" t="str">
        <f t="shared" si="34"/>
        <v>55</v>
      </c>
      <c r="D140" s="13" t="str">
        <f t="shared" si="35"/>
        <v>559</v>
      </c>
      <c r="E140" s="27" t="s">
        <v>292</v>
      </c>
      <c r="F140" s="26">
        <v>0</v>
      </c>
      <c r="G140" s="26">
        <v>0</v>
      </c>
      <c r="H140" s="26">
        <v>0</v>
      </c>
      <c r="I140" s="26">
        <v>15226.06</v>
      </c>
      <c r="J140" s="17" t="str">
        <f t="shared" si="30"/>
        <v xml:space="preserve"> </v>
      </c>
      <c r="K140" s="26">
        <v>7613.03</v>
      </c>
      <c r="L140" s="26">
        <v>0</v>
      </c>
      <c r="M140" s="26">
        <v>7613.03</v>
      </c>
      <c r="N140" s="17">
        <f t="shared" si="31"/>
        <v>0.5</v>
      </c>
      <c r="O140" s="26">
        <v>7613.03</v>
      </c>
      <c r="P140" s="18">
        <f t="shared" si="32"/>
        <v>15226.06</v>
      </c>
    </row>
    <row r="141" spans="1:16" x14ac:dyDescent="0.3">
      <c r="A141" s="25" t="s">
        <v>293</v>
      </c>
      <c r="B141" s="13" t="str">
        <f t="shared" si="33"/>
        <v>5</v>
      </c>
      <c r="C141" s="13" t="str">
        <f t="shared" si="34"/>
        <v>59</v>
      </c>
      <c r="D141" s="13" t="str">
        <f t="shared" si="35"/>
        <v>599</v>
      </c>
      <c r="E141" s="27" t="s">
        <v>294</v>
      </c>
      <c r="F141" s="26">
        <v>5000</v>
      </c>
      <c r="G141" s="26">
        <v>0</v>
      </c>
      <c r="H141" s="26">
        <v>5000</v>
      </c>
      <c r="I141" s="26">
        <v>0</v>
      </c>
      <c r="J141" s="17">
        <f t="shared" si="30"/>
        <v>0</v>
      </c>
      <c r="K141" s="26">
        <v>0</v>
      </c>
      <c r="L141" s="26">
        <v>0</v>
      </c>
      <c r="M141" s="26">
        <v>0</v>
      </c>
      <c r="N141" s="17" t="str">
        <f t="shared" si="31"/>
        <v xml:space="preserve"> </v>
      </c>
      <c r="O141" s="26">
        <v>0</v>
      </c>
      <c r="P141" s="18">
        <f t="shared" si="32"/>
        <v>-5000</v>
      </c>
    </row>
    <row r="142" spans="1:16" x14ac:dyDescent="0.3">
      <c r="A142" s="25" t="s">
        <v>295</v>
      </c>
      <c r="B142" s="13" t="str">
        <f t="shared" si="33"/>
        <v>5</v>
      </c>
      <c r="C142" s="13" t="str">
        <f t="shared" si="34"/>
        <v>59</v>
      </c>
      <c r="D142" s="13" t="str">
        <f t="shared" si="35"/>
        <v>599</v>
      </c>
      <c r="E142" s="27" t="s">
        <v>296</v>
      </c>
      <c r="F142" s="26">
        <v>115000</v>
      </c>
      <c r="G142" s="26">
        <v>0</v>
      </c>
      <c r="H142" s="26">
        <v>115000</v>
      </c>
      <c r="I142" s="26">
        <v>243307.38</v>
      </c>
      <c r="J142" s="17">
        <f t="shared" si="30"/>
        <v>2.115716347826087</v>
      </c>
      <c r="K142" s="26">
        <v>194810.86</v>
      </c>
      <c r="L142" s="26">
        <v>0</v>
      </c>
      <c r="M142" s="26">
        <v>194810.86</v>
      </c>
      <c r="N142" s="17">
        <f t="shared" si="31"/>
        <v>0.80067797368086402</v>
      </c>
      <c r="O142" s="26">
        <v>48496.52</v>
      </c>
      <c r="P142" s="18">
        <f t="shared" si="32"/>
        <v>128307.38</v>
      </c>
    </row>
    <row r="143" spans="1:16" x14ac:dyDescent="0.3">
      <c r="A143" s="1"/>
      <c r="B143" s="13"/>
      <c r="C143" s="13"/>
      <c r="D143" s="13"/>
      <c r="E143" s="4" t="s">
        <v>19</v>
      </c>
      <c r="F143" s="19">
        <f>SUM(F6:F142)</f>
        <v>252897350</v>
      </c>
      <c r="G143" s="19">
        <f>SUM(G6:G142)</f>
        <v>4410386.12</v>
      </c>
      <c r="H143" s="19">
        <f>SUM(H6:H142)</f>
        <v>257307736.12</v>
      </c>
      <c r="I143" s="19">
        <f>SUM(I6:I142)</f>
        <v>185166708.50000003</v>
      </c>
      <c r="J143" s="20">
        <f>I143/H143</f>
        <v>0.71963133053117478</v>
      </c>
      <c r="K143" s="19">
        <f>SUM(K6:K142)</f>
        <v>100446865.02999999</v>
      </c>
      <c r="L143" s="19">
        <f>SUM(L6:L142)</f>
        <v>2417254.4000000008</v>
      </c>
      <c r="M143" s="19">
        <f>SUM(M6:M142)</f>
        <v>98029610.62999998</v>
      </c>
      <c r="N143" s="22">
        <f t="shared" ref="N143" si="36">IF(I143=0," ",M143/I143)</f>
        <v>0.52941271907957455</v>
      </c>
      <c r="O143" s="19">
        <f>SUM(O6:O142)</f>
        <v>87137097.870000005</v>
      </c>
      <c r="P143" s="19">
        <f>SUM(P6:P142)</f>
        <v>-72141027.620000005</v>
      </c>
    </row>
    <row r="144" spans="1:16" x14ac:dyDescent="0.3">
      <c r="A144" s="1"/>
      <c r="B144" s="13"/>
      <c r="C144" s="13"/>
      <c r="D144" s="13"/>
      <c r="E144" s="2"/>
      <c r="F144" s="3"/>
      <c r="G144" s="3"/>
      <c r="H144" s="3"/>
      <c r="I144" s="3"/>
      <c r="J144" s="17"/>
      <c r="K144" s="3"/>
      <c r="L144" s="3"/>
      <c r="M144" s="3"/>
      <c r="N144" s="17"/>
      <c r="O144" s="3"/>
      <c r="P144" s="18"/>
    </row>
    <row r="145" spans="1:16" x14ac:dyDescent="0.3">
      <c r="A145" s="25" t="s">
        <v>297</v>
      </c>
      <c r="B145" s="13" t="str">
        <f t="shared" ref="B145:B160" si="37">LEFT(A145,1)</f>
        <v>6</v>
      </c>
      <c r="C145" s="13" t="str">
        <f t="shared" ref="C145:C160" si="38">LEFT(A145,2)</f>
        <v>60</v>
      </c>
      <c r="D145" s="13" t="str">
        <f t="shared" ref="D145:D160" si="39">LEFT(A145,3)</f>
        <v>603</v>
      </c>
      <c r="E145" s="27" t="s">
        <v>298</v>
      </c>
      <c r="F145" s="26">
        <v>3713505</v>
      </c>
      <c r="G145" s="26">
        <v>0</v>
      </c>
      <c r="H145" s="26">
        <v>3713505</v>
      </c>
      <c r="I145" s="26">
        <v>5659693.5300000003</v>
      </c>
      <c r="J145" s="17">
        <f t="shared" ref="J145:J157" si="40">IF(H145=0," ",I145/H145)</f>
        <v>1.5240839934240025</v>
      </c>
      <c r="K145" s="26">
        <v>6335101.5300000003</v>
      </c>
      <c r="L145" s="26">
        <v>675408</v>
      </c>
      <c r="M145" s="26">
        <v>5659693.5300000003</v>
      </c>
      <c r="N145" s="17">
        <f t="shared" ref="N145:N171" si="41">IF(I145=0," ",M145/I145)</f>
        <v>1</v>
      </c>
      <c r="O145" s="26">
        <v>0</v>
      </c>
      <c r="P145" s="18">
        <f t="shared" ref="P145:P171" si="42">I145-H145</f>
        <v>1946188.5300000003</v>
      </c>
    </row>
    <row r="146" spans="1:16" x14ac:dyDescent="0.3">
      <c r="A146" s="25" t="s">
        <v>299</v>
      </c>
      <c r="B146" s="13" t="str">
        <f t="shared" ref="B146:B157" si="43">LEFT(A146,1)</f>
        <v>6</v>
      </c>
      <c r="C146" s="13" t="str">
        <f t="shared" ref="C146:C157" si="44">LEFT(A146,2)</f>
        <v>60</v>
      </c>
      <c r="D146" s="13" t="str">
        <f t="shared" ref="D146:D157" si="45">LEFT(A146,3)</f>
        <v>609</v>
      </c>
      <c r="E146" s="27" t="s">
        <v>300</v>
      </c>
      <c r="F146" s="26">
        <v>2050500</v>
      </c>
      <c r="G146" s="26">
        <v>0</v>
      </c>
      <c r="H146" s="26">
        <v>2050500</v>
      </c>
      <c r="I146" s="26">
        <v>0</v>
      </c>
      <c r="J146" s="17">
        <f t="shared" si="40"/>
        <v>0</v>
      </c>
      <c r="K146" s="26">
        <v>0</v>
      </c>
      <c r="L146" s="26">
        <v>0</v>
      </c>
      <c r="M146" s="26">
        <v>0</v>
      </c>
      <c r="N146" s="17" t="str">
        <f t="shared" si="41"/>
        <v xml:space="preserve"> </v>
      </c>
      <c r="O146" s="26">
        <v>0</v>
      </c>
      <c r="P146" s="18">
        <f t="shared" si="42"/>
        <v>-2050500</v>
      </c>
    </row>
    <row r="147" spans="1:16" x14ac:dyDescent="0.3">
      <c r="A147" s="25" t="s">
        <v>301</v>
      </c>
      <c r="B147" s="13" t="str">
        <f t="shared" si="43"/>
        <v>6</v>
      </c>
      <c r="C147" s="13" t="str">
        <f t="shared" si="44"/>
        <v>68</v>
      </c>
      <c r="D147" s="13" t="str">
        <f t="shared" si="45"/>
        <v>680</v>
      </c>
      <c r="E147" s="27" t="s">
        <v>302</v>
      </c>
      <c r="F147" s="26">
        <v>0</v>
      </c>
      <c r="G147" s="26">
        <v>0</v>
      </c>
      <c r="H147" s="26">
        <v>0</v>
      </c>
      <c r="I147" s="26">
        <v>20526.900000000001</v>
      </c>
      <c r="J147" s="17" t="str">
        <f t="shared" si="40"/>
        <v xml:space="preserve"> </v>
      </c>
      <c r="K147" s="26">
        <v>20526.900000000001</v>
      </c>
      <c r="L147" s="26">
        <v>0</v>
      </c>
      <c r="M147" s="26">
        <v>20526.900000000001</v>
      </c>
      <c r="N147" s="17">
        <f t="shared" si="41"/>
        <v>1</v>
      </c>
      <c r="O147" s="26">
        <v>0</v>
      </c>
      <c r="P147" s="18">
        <f t="shared" si="42"/>
        <v>20526.900000000001</v>
      </c>
    </row>
    <row r="148" spans="1:16" x14ac:dyDescent="0.3">
      <c r="A148" s="25" t="s">
        <v>303</v>
      </c>
      <c r="B148" s="13" t="str">
        <f t="shared" si="43"/>
        <v>6</v>
      </c>
      <c r="C148" s="13" t="str">
        <f t="shared" si="44"/>
        <v>68</v>
      </c>
      <c r="D148" s="13" t="str">
        <f t="shared" si="45"/>
        <v>680</v>
      </c>
      <c r="E148" s="27" t="s">
        <v>304</v>
      </c>
      <c r="F148" s="26">
        <v>0</v>
      </c>
      <c r="G148" s="26">
        <v>0</v>
      </c>
      <c r="H148" s="26">
        <v>0</v>
      </c>
      <c r="I148" s="26">
        <v>0</v>
      </c>
      <c r="J148" s="17" t="str">
        <f t="shared" si="40"/>
        <v xml:space="preserve"> </v>
      </c>
      <c r="K148" s="26">
        <v>0</v>
      </c>
      <c r="L148" s="26">
        <v>0</v>
      </c>
      <c r="M148" s="26">
        <v>0</v>
      </c>
      <c r="N148" s="17" t="str">
        <f t="shared" si="41"/>
        <v xml:space="preserve"> </v>
      </c>
      <c r="O148" s="26">
        <v>0</v>
      </c>
      <c r="P148" s="18">
        <f t="shared" si="42"/>
        <v>0</v>
      </c>
    </row>
    <row r="149" spans="1:16" x14ac:dyDescent="0.3">
      <c r="A149" s="25" t="s">
        <v>305</v>
      </c>
      <c r="B149" s="13" t="str">
        <f t="shared" si="43"/>
        <v>7</v>
      </c>
      <c r="C149" s="13" t="str">
        <f t="shared" si="44"/>
        <v>72</v>
      </c>
      <c r="D149" s="13" t="str">
        <f t="shared" si="45"/>
        <v>723</v>
      </c>
      <c r="E149" s="27" t="s">
        <v>306</v>
      </c>
      <c r="F149" s="26">
        <v>0</v>
      </c>
      <c r="G149" s="26">
        <v>368368.4</v>
      </c>
      <c r="H149" s="26">
        <v>368368.4</v>
      </c>
      <c r="I149" s="26">
        <v>0</v>
      </c>
      <c r="J149" s="17">
        <f t="shared" si="40"/>
        <v>0</v>
      </c>
      <c r="K149" s="26">
        <v>0</v>
      </c>
      <c r="L149" s="26">
        <v>0</v>
      </c>
      <c r="M149" s="26">
        <v>0</v>
      </c>
      <c r="N149" s="17" t="str">
        <f t="shared" si="41"/>
        <v xml:space="preserve"> </v>
      </c>
      <c r="O149" s="26">
        <v>0</v>
      </c>
      <c r="P149" s="18">
        <f t="shared" si="42"/>
        <v>-368368.4</v>
      </c>
    </row>
    <row r="150" spans="1:16" x14ac:dyDescent="0.3">
      <c r="A150" s="25" t="s">
        <v>307</v>
      </c>
      <c r="B150" s="13" t="str">
        <f t="shared" si="43"/>
        <v>7</v>
      </c>
      <c r="C150" s="13" t="str">
        <f t="shared" si="44"/>
        <v>75</v>
      </c>
      <c r="D150" s="13" t="str">
        <f t="shared" si="45"/>
        <v>750</v>
      </c>
      <c r="E150" s="27" t="s">
        <v>308</v>
      </c>
      <c r="F150" s="26">
        <v>570815</v>
      </c>
      <c r="G150" s="26">
        <v>0</v>
      </c>
      <c r="H150" s="26">
        <v>570815</v>
      </c>
      <c r="I150" s="26">
        <v>0</v>
      </c>
      <c r="J150" s="17">
        <f t="shared" si="40"/>
        <v>0</v>
      </c>
      <c r="K150" s="26">
        <v>0</v>
      </c>
      <c r="L150" s="26">
        <v>0</v>
      </c>
      <c r="M150" s="26">
        <v>0</v>
      </c>
      <c r="N150" s="17" t="str">
        <f t="shared" si="41"/>
        <v xml:space="preserve"> </v>
      </c>
      <c r="O150" s="26">
        <v>0</v>
      </c>
      <c r="P150" s="18">
        <f t="shared" si="42"/>
        <v>-570815</v>
      </c>
    </row>
    <row r="151" spans="1:16" x14ac:dyDescent="0.3">
      <c r="A151" s="25" t="s">
        <v>309</v>
      </c>
      <c r="B151" s="13" t="str">
        <f t="shared" si="43"/>
        <v>7</v>
      </c>
      <c r="C151" s="13" t="str">
        <f t="shared" si="44"/>
        <v>75</v>
      </c>
      <c r="D151" s="13" t="str">
        <f t="shared" si="45"/>
        <v>750</v>
      </c>
      <c r="E151" s="27" t="s">
        <v>310</v>
      </c>
      <c r="F151" s="26">
        <v>0</v>
      </c>
      <c r="G151" s="26">
        <v>0</v>
      </c>
      <c r="H151" s="26">
        <v>0</v>
      </c>
      <c r="I151" s="26">
        <v>0</v>
      </c>
      <c r="J151" s="17" t="str">
        <f t="shared" si="40"/>
        <v xml:space="preserve"> </v>
      </c>
      <c r="K151" s="26">
        <v>0</v>
      </c>
      <c r="L151" s="26">
        <v>0</v>
      </c>
      <c r="M151" s="26">
        <v>0</v>
      </c>
      <c r="N151" s="17" t="str">
        <f t="shared" si="41"/>
        <v xml:space="preserve"> </v>
      </c>
      <c r="O151" s="26">
        <v>0</v>
      </c>
      <c r="P151" s="18">
        <f t="shared" si="42"/>
        <v>0</v>
      </c>
    </row>
    <row r="152" spans="1:16" x14ac:dyDescent="0.3">
      <c r="A152" s="25" t="s">
        <v>311</v>
      </c>
      <c r="B152" s="13" t="str">
        <f t="shared" si="43"/>
        <v>7</v>
      </c>
      <c r="C152" s="13" t="str">
        <f t="shared" si="44"/>
        <v>75</v>
      </c>
      <c r="D152" s="13" t="str">
        <f t="shared" si="45"/>
        <v>750</v>
      </c>
      <c r="E152" s="27" t="s">
        <v>312</v>
      </c>
      <c r="F152" s="26">
        <v>0</v>
      </c>
      <c r="G152" s="26">
        <v>561789.67000000004</v>
      </c>
      <c r="H152" s="26">
        <v>561789.67000000004</v>
      </c>
      <c r="I152" s="26">
        <v>1162677</v>
      </c>
      <c r="J152" s="17">
        <f t="shared" si="40"/>
        <v>2.0695948360887444</v>
      </c>
      <c r="K152" s="26">
        <v>1162677</v>
      </c>
      <c r="L152" s="26">
        <v>0</v>
      </c>
      <c r="M152" s="26">
        <v>1162677</v>
      </c>
      <c r="N152" s="17">
        <f t="shared" si="41"/>
        <v>1</v>
      </c>
      <c r="O152" s="26">
        <v>0</v>
      </c>
      <c r="P152" s="18">
        <f t="shared" si="42"/>
        <v>600887.32999999996</v>
      </c>
    </row>
    <row r="153" spans="1:16" x14ac:dyDescent="0.3">
      <c r="A153" s="25" t="s">
        <v>313</v>
      </c>
      <c r="B153" s="13" t="str">
        <f t="shared" si="43"/>
        <v>7</v>
      </c>
      <c r="C153" s="13" t="str">
        <f t="shared" si="44"/>
        <v>75</v>
      </c>
      <c r="D153" s="13" t="str">
        <f t="shared" si="45"/>
        <v>750</v>
      </c>
      <c r="E153" s="27" t="s">
        <v>314</v>
      </c>
      <c r="F153" s="26">
        <v>0</v>
      </c>
      <c r="G153" s="26">
        <v>0</v>
      </c>
      <c r="H153" s="26">
        <v>0</v>
      </c>
      <c r="I153" s="26">
        <v>0</v>
      </c>
      <c r="J153" s="17" t="str">
        <f t="shared" si="40"/>
        <v xml:space="preserve"> </v>
      </c>
      <c r="K153" s="26">
        <v>0</v>
      </c>
      <c r="L153" s="26">
        <v>0</v>
      </c>
      <c r="M153" s="26">
        <v>0</v>
      </c>
      <c r="N153" s="17" t="str">
        <f t="shared" si="41"/>
        <v xml:space="preserve"> </v>
      </c>
      <c r="O153" s="26">
        <v>0</v>
      </c>
      <c r="P153" s="18">
        <f t="shared" si="42"/>
        <v>0</v>
      </c>
    </row>
    <row r="154" spans="1:16" x14ac:dyDescent="0.3">
      <c r="A154" s="25" t="s">
        <v>315</v>
      </c>
      <c r="B154" s="13" t="str">
        <f t="shared" si="43"/>
        <v>7</v>
      </c>
      <c r="C154" s="13" t="str">
        <f t="shared" si="44"/>
        <v>79</v>
      </c>
      <c r="D154" s="13" t="str">
        <f t="shared" si="45"/>
        <v>797</v>
      </c>
      <c r="E154" s="27" t="s">
        <v>316</v>
      </c>
      <c r="F154" s="26">
        <v>0</v>
      </c>
      <c r="G154" s="26">
        <v>0</v>
      </c>
      <c r="H154" s="26">
        <v>0</v>
      </c>
      <c r="I154" s="26">
        <v>0</v>
      </c>
      <c r="J154" s="17" t="str">
        <f t="shared" si="40"/>
        <v xml:space="preserve"> </v>
      </c>
      <c r="K154" s="26">
        <v>0</v>
      </c>
      <c r="L154" s="26">
        <v>0</v>
      </c>
      <c r="M154" s="26">
        <v>0</v>
      </c>
      <c r="N154" s="17" t="str">
        <f t="shared" si="41"/>
        <v xml:space="preserve"> </v>
      </c>
      <c r="O154" s="26">
        <v>0</v>
      </c>
      <c r="P154" s="18">
        <f t="shared" si="42"/>
        <v>0</v>
      </c>
    </row>
    <row r="155" spans="1:16" x14ac:dyDescent="0.3">
      <c r="A155" s="25" t="s">
        <v>317</v>
      </c>
      <c r="B155" s="13" t="str">
        <f t="shared" si="43"/>
        <v>7</v>
      </c>
      <c r="C155" s="13" t="str">
        <f t="shared" si="44"/>
        <v>79</v>
      </c>
      <c r="D155" s="13" t="str">
        <f t="shared" si="45"/>
        <v>797</v>
      </c>
      <c r="E155" s="27" t="s">
        <v>268</v>
      </c>
      <c r="F155" s="26">
        <v>397980</v>
      </c>
      <c r="G155" s="26">
        <v>0</v>
      </c>
      <c r="H155" s="26">
        <v>397980</v>
      </c>
      <c r="I155" s="26">
        <v>361488.25</v>
      </c>
      <c r="J155" s="17">
        <f t="shared" si="40"/>
        <v>0.90830757827026487</v>
      </c>
      <c r="K155" s="26">
        <v>361488.25</v>
      </c>
      <c r="L155" s="26">
        <v>0</v>
      </c>
      <c r="M155" s="26">
        <v>361488.25</v>
      </c>
      <c r="N155" s="17">
        <f t="shared" si="41"/>
        <v>1</v>
      </c>
      <c r="O155" s="26">
        <v>0</v>
      </c>
      <c r="P155" s="18">
        <f t="shared" si="42"/>
        <v>-36491.75</v>
      </c>
    </row>
    <row r="156" spans="1:16" x14ac:dyDescent="0.3">
      <c r="A156" s="25" t="s">
        <v>318</v>
      </c>
      <c r="B156" s="13" t="str">
        <f t="shared" si="43"/>
        <v>7</v>
      </c>
      <c r="C156" s="13" t="str">
        <f t="shared" si="44"/>
        <v>79</v>
      </c>
      <c r="D156" s="13" t="str">
        <f t="shared" si="45"/>
        <v>797</v>
      </c>
      <c r="E156" s="27" t="s">
        <v>258</v>
      </c>
      <c r="F156" s="26">
        <v>122300</v>
      </c>
      <c r="G156" s="26">
        <v>0</v>
      </c>
      <c r="H156" s="26">
        <v>122300</v>
      </c>
      <c r="I156" s="26">
        <v>0</v>
      </c>
      <c r="J156" s="17">
        <f t="shared" si="40"/>
        <v>0</v>
      </c>
      <c r="K156" s="26">
        <v>0</v>
      </c>
      <c r="L156" s="26">
        <v>0</v>
      </c>
      <c r="M156" s="26">
        <v>0</v>
      </c>
      <c r="N156" s="17" t="str">
        <f t="shared" si="41"/>
        <v xml:space="preserve"> </v>
      </c>
      <c r="O156" s="26">
        <v>0</v>
      </c>
      <c r="P156" s="18">
        <f t="shared" si="42"/>
        <v>-122300</v>
      </c>
    </row>
    <row r="157" spans="1:16" x14ac:dyDescent="0.3">
      <c r="A157" s="25" t="s">
        <v>319</v>
      </c>
      <c r="B157" s="13" t="str">
        <f t="shared" si="43"/>
        <v>7</v>
      </c>
      <c r="C157" s="13" t="str">
        <f t="shared" si="44"/>
        <v>79</v>
      </c>
      <c r="D157" s="13" t="str">
        <f t="shared" si="45"/>
        <v>797</v>
      </c>
      <c r="E157" s="27" t="s">
        <v>260</v>
      </c>
      <c r="F157" s="26">
        <v>1500</v>
      </c>
      <c r="G157" s="26">
        <v>0</v>
      </c>
      <c r="H157" s="26">
        <v>1500</v>
      </c>
      <c r="I157" s="26">
        <v>0</v>
      </c>
      <c r="J157" s="17">
        <f t="shared" si="40"/>
        <v>0</v>
      </c>
      <c r="K157" s="26">
        <v>0</v>
      </c>
      <c r="L157" s="26">
        <v>0</v>
      </c>
      <c r="M157" s="26">
        <v>0</v>
      </c>
      <c r="N157" s="17" t="str">
        <f t="shared" si="41"/>
        <v xml:space="preserve"> </v>
      </c>
      <c r="O157" s="26">
        <v>0</v>
      </c>
      <c r="P157" s="18">
        <f t="shared" si="42"/>
        <v>-1500</v>
      </c>
    </row>
    <row r="158" spans="1:16" s="16" customFormat="1" x14ac:dyDescent="0.3">
      <c r="A158" s="4"/>
      <c r="B158" s="4"/>
      <c r="C158" s="4"/>
      <c r="D158" s="4"/>
      <c r="E158" s="4" t="s">
        <v>20</v>
      </c>
      <c r="F158" s="19">
        <f>SUBTOTAL(9,F145:F157)</f>
        <v>6856600</v>
      </c>
      <c r="G158" s="19">
        <f>SUBTOTAL(9,G145:G157)</f>
        <v>930158.07000000007</v>
      </c>
      <c r="H158" s="19">
        <f>SUBTOTAL(9,H145:H157)</f>
        <v>7786758.0700000003</v>
      </c>
      <c r="I158" s="19">
        <f>SUBTOTAL(9,I145:I157)</f>
        <v>7204385.6800000006</v>
      </c>
      <c r="J158" s="20">
        <f t="shared" ref="J158" si="46">I158/H158</f>
        <v>0.92520990317604668</v>
      </c>
      <c r="K158" s="19">
        <f>SUBTOTAL(9,K145:K157)</f>
        <v>7879793.6800000006</v>
      </c>
      <c r="L158" s="19">
        <f>SUBTOTAL(9,L145:L157)</f>
        <v>675408</v>
      </c>
      <c r="M158" s="19">
        <f>SUBTOTAL(9,M145:M157)</f>
        <v>7204385.6800000006</v>
      </c>
      <c r="N158" s="20">
        <f t="shared" si="41"/>
        <v>1</v>
      </c>
      <c r="O158" s="19">
        <f>SUBTOTAL(9,O145:O157)</f>
        <v>0</v>
      </c>
      <c r="P158" s="19">
        <f>SUBTOTAL(9,P145:P157)</f>
        <v>-582372.38999999978</v>
      </c>
    </row>
    <row r="159" spans="1:16" x14ac:dyDescent="0.3">
      <c r="A159" s="1"/>
      <c r="B159" s="13"/>
      <c r="C159" s="13"/>
      <c r="D159" s="13"/>
      <c r="E159" s="2"/>
      <c r="F159" s="3"/>
      <c r="G159" s="3"/>
      <c r="H159" s="3"/>
      <c r="I159" s="3"/>
      <c r="J159" s="17"/>
      <c r="K159" s="3"/>
      <c r="L159" s="3"/>
      <c r="M159" s="3"/>
      <c r="N159" s="17"/>
      <c r="O159" s="3"/>
      <c r="P159" s="18"/>
    </row>
    <row r="160" spans="1:16" x14ac:dyDescent="0.3">
      <c r="A160" s="25" t="s">
        <v>320</v>
      </c>
      <c r="B160" s="13" t="str">
        <f t="shared" si="37"/>
        <v>8</v>
      </c>
      <c r="C160" s="13" t="str">
        <f t="shared" si="38"/>
        <v>82</v>
      </c>
      <c r="D160" s="13" t="str">
        <f t="shared" si="39"/>
        <v>820</v>
      </c>
      <c r="E160" s="27" t="s">
        <v>321</v>
      </c>
      <c r="F160" s="26">
        <v>300000</v>
      </c>
      <c r="G160" s="26">
        <v>0</v>
      </c>
      <c r="H160" s="26">
        <v>300000</v>
      </c>
      <c r="I160" s="26">
        <v>0</v>
      </c>
      <c r="J160" s="17">
        <f t="shared" ref="J160:J171" si="47">IF(H160=0," ",I160/H160)</f>
        <v>0</v>
      </c>
      <c r="K160" s="26">
        <v>0</v>
      </c>
      <c r="L160" s="26">
        <v>0</v>
      </c>
      <c r="M160" s="26">
        <v>0</v>
      </c>
      <c r="N160" s="17" t="str">
        <f t="shared" si="41"/>
        <v xml:space="preserve"> </v>
      </c>
      <c r="O160" s="26">
        <v>0</v>
      </c>
      <c r="P160" s="18">
        <f t="shared" si="42"/>
        <v>-300000</v>
      </c>
    </row>
    <row r="161" spans="1:16" x14ac:dyDescent="0.3">
      <c r="A161" s="25" t="s">
        <v>322</v>
      </c>
      <c r="B161" s="13" t="str">
        <f t="shared" ref="B161:B171" si="48">LEFT(A161,1)</f>
        <v>8</v>
      </c>
      <c r="C161" s="13" t="str">
        <f t="shared" ref="C161:C171" si="49">LEFT(A161,2)</f>
        <v>83</v>
      </c>
      <c r="D161" s="13" t="str">
        <f t="shared" ref="D161:D171" si="50">LEFT(A161,3)</f>
        <v>830</v>
      </c>
      <c r="E161" s="27" t="s">
        <v>323</v>
      </c>
      <c r="F161" s="26">
        <v>18000</v>
      </c>
      <c r="G161" s="26">
        <v>0</v>
      </c>
      <c r="H161" s="26">
        <v>18000</v>
      </c>
      <c r="I161" s="26">
        <v>262.8</v>
      </c>
      <c r="J161" s="17">
        <f t="shared" si="47"/>
        <v>1.46E-2</v>
      </c>
      <c r="K161" s="26">
        <v>262.8</v>
      </c>
      <c r="L161" s="26">
        <v>0</v>
      </c>
      <c r="M161" s="26">
        <v>262.8</v>
      </c>
      <c r="N161" s="17">
        <f t="shared" si="41"/>
        <v>1</v>
      </c>
      <c r="O161" s="26">
        <v>0</v>
      </c>
      <c r="P161" s="18">
        <f t="shared" si="42"/>
        <v>-17737.2</v>
      </c>
    </row>
    <row r="162" spans="1:16" x14ac:dyDescent="0.3">
      <c r="A162" s="25" t="s">
        <v>324</v>
      </c>
      <c r="B162" s="13" t="str">
        <f t="shared" si="48"/>
        <v>8</v>
      </c>
      <c r="C162" s="13" t="str">
        <f t="shared" si="49"/>
        <v>83</v>
      </c>
      <c r="D162" s="13" t="str">
        <f t="shared" si="50"/>
        <v>830</v>
      </c>
      <c r="E162" s="27" t="s">
        <v>325</v>
      </c>
      <c r="F162" s="26">
        <v>170000</v>
      </c>
      <c r="G162" s="26">
        <v>0</v>
      </c>
      <c r="H162" s="26">
        <v>170000</v>
      </c>
      <c r="I162" s="26">
        <v>7489.83</v>
      </c>
      <c r="J162" s="17">
        <f t="shared" si="47"/>
        <v>4.4057823529411767E-2</v>
      </c>
      <c r="K162" s="26">
        <v>7489.83</v>
      </c>
      <c r="L162" s="26">
        <v>0</v>
      </c>
      <c r="M162" s="26">
        <v>7489.83</v>
      </c>
      <c r="N162" s="17">
        <f t="shared" si="41"/>
        <v>1</v>
      </c>
      <c r="O162" s="26">
        <v>0</v>
      </c>
      <c r="P162" s="18">
        <f t="shared" si="42"/>
        <v>-162510.17000000001</v>
      </c>
    </row>
    <row r="163" spans="1:16" x14ac:dyDescent="0.3">
      <c r="A163" s="25" t="s">
        <v>326</v>
      </c>
      <c r="B163" s="13" t="str">
        <f t="shared" si="48"/>
        <v>8</v>
      </c>
      <c r="C163" s="13" t="str">
        <f t="shared" si="49"/>
        <v>83</v>
      </c>
      <c r="D163" s="13" t="str">
        <f t="shared" si="50"/>
        <v>830</v>
      </c>
      <c r="E163" s="27" t="s">
        <v>327</v>
      </c>
      <c r="F163" s="26">
        <v>35000</v>
      </c>
      <c r="G163" s="26">
        <v>0</v>
      </c>
      <c r="H163" s="26">
        <v>35000</v>
      </c>
      <c r="I163" s="26">
        <v>738</v>
      </c>
      <c r="J163" s="17">
        <f t="shared" si="47"/>
        <v>2.1085714285714284E-2</v>
      </c>
      <c r="K163" s="26">
        <v>738</v>
      </c>
      <c r="L163" s="26">
        <v>0</v>
      </c>
      <c r="M163" s="26">
        <v>738</v>
      </c>
      <c r="N163" s="17">
        <f t="shared" si="41"/>
        <v>1</v>
      </c>
      <c r="O163" s="26">
        <v>0</v>
      </c>
      <c r="P163" s="18">
        <f t="shared" si="42"/>
        <v>-34262</v>
      </c>
    </row>
    <row r="164" spans="1:16" x14ac:dyDescent="0.3">
      <c r="A164" s="25" t="s">
        <v>328</v>
      </c>
      <c r="B164" s="13" t="str">
        <f t="shared" si="48"/>
        <v>8</v>
      </c>
      <c r="C164" s="13" t="str">
        <f t="shared" si="49"/>
        <v>83</v>
      </c>
      <c r="D164" s="13" t="str">
        <f t="shared" si="50"/>
        <v>831</v>
      </c>
      <c r="E164" s="27" t="s">
        <v>329</v>
      </c>
      <c r="F164" s="26">
        <v>480000</v>
      </c>
      <c r="G164" s="26">
        <v>0</v>
      </c>
      <c r="H164" s="26">
        <v>480000</v>
      </c>
      <c r="I164" s="26">
        <v>2035.05</v>
      </c>
      <c r="J164" s="17">
        <f t="shared" si="47"/>
        <v>4.2396874999999995E-3</v>
      </c>
      <c r="K164" s="26">
        <v>1551.44</v>
      </c>
      <c r="L164" s="26">
        <v>0</v>
      </c>
      <c r="M164" s="26">
        <v>1551.44</v>
      </c>
      <c r="N164" s="17">
        <f t="shared" si="41"/>
        <v>0.76235964718311588</v>
      </c>
      <c r="O164" s="26">
        <v>483.61</v>
      </c>
      <c r="P164" s="18">
        <f t="shared" si="42"/>
        <v>-477964.95</v>
      </c>
    </row>
    <row r="165" spans="1:16" x14ac:dyDescent="0.3">
      <c r="A165" s="25" t="s">
        <v>330</v>
      </c>
      <c r="B165" s="13" t="str">
        <f t="shared" si="48"/>
        <v>8</v>
      </c>
      <c r="C165" s="13" t="str">
        <f t="shared" si="49"/>
        <v>83</v>
      </c>
      <c r="D165" s="13" t="str">
        <f t="shared" si="50"/>
        <v>831</v>
      </c>
      <c r="E165" s="27" t="s">
        <v>331</v>
      </c>
      <c r="F165" s="26">
        <v>400000</v>
      </c>
      <c r="G165" s="26">
        <v>0</v>
      </c>
      <c r="H165" s="26">
        <v>400000</v>
      </c>
      <c r="I165" s="26">
        <v>34058.910000000003</v>
      </c>
      <c r="J165" s="17">
        <f t="shared" si="47"/>
        <v>8.5147275000000008E-2</v>
      </c>
      <c r="K165" s="26">
        <v>34058.910000000003</v>
      </c>
      <c r="L165" s="26">
        <v>0</v>
      </c>
      <c r="M165" s="26">
        <v>34058.910000000003</v>
      </c>
      <c r="N165" s="17">
        <f t="shared" si="41"/>
        <v>1</v>
      </c>
      <c r="O165" s="26">
        <v>0</v>
      </c>
      <c r="P165" s="18">
        <f t="shared" si="42"/>
        <v>-365941.08999999997</v>
      </c>
    </row>
    <row r="166" spans="1:16" x14ac:dyDescent="0.3">
      <c r="A166" s="25" t="s">
        <v>332</v>
      </c>
      <c r="B166" s="13" t="str">
        <f t="shared" si="48"/>
        <v>8</v>
      </c>
      <c r="C166" s="13" t="str">
        <f t="shared" si="49"/>
        <v>83</v>
      </c>
      <c r="D166" s="13" t="str">
        <f t="shared" si="50"/>
        <v>831</v>
      </c>
      <c r="E166" s="27" t="s">
        <v>333</v>
      </c>
      <c r="F166" s="26">
        <v>0</v>
      </c>
      <c r="G166" s="26">
        <v>0</v>
      </c>
      <c r="H166" s="26">
        <v>0</v>
      </c>
      <c r="I166" s="26">
        <v>0</v>
      </c>
      <c r="J166" s="17" t="str">
        <f t="shared" si="47"/>
        <v xml:space="preserve"> </v>
      </c>
      <c r="K166" s="26">
        <v>0</v>
      </c>
      <c r="L166" s="26">
        <v>0</v>
      </c>
      <c r="M166" s="26">
        <v>0</v>
      </c>
      <c r="N166" s="17" t="str">
        <f t="shared" si="41"/>
        <v xml:space="preserve"> </v>
      </c>
      <c r="O166" s="26">
        <v>0</v>
      </c>
      <c r="P166" s="18">
        <f t="shared" si="42"/>
        <v>0</v>
      </c>
    </row>
    <row r="167" spans="1:16" x14ac:dyDescent="0.3">
      <c r="A167" s="25" t="s">
        <v>334</v>
      </c>
      <c r="B167" s="13" t="str">
        <f t="shared" si="48"/>
        <v>8</v>
      </c>
      <c r="C167" s="13" t="str">
        <f t="shared" si="49"/>
        <v>83</v>
      </c>
      <c r="D167" s="13" t="str">
        <f t="shared" si="50"/>
        <v>831</v>
      </c>
      <c r="E167" s="27" t="s">
        <v>335</v>
      </c>
      <c r="F167" s="26">
        <v>0</v>
      </c>
      <c r="G167" s="26">
        <v>0</v>
      </c>
      <c r="H167" s="26">
        <v>0</v>
      </c>
      <c r="I167" s="26">
        <v>619131</v>
      </c>
      <c r="J167" s="17" t="str">
        <f t="shared" si="47"/>
        <v xml:space="preserve"> </v>
      </c>
      <c r="K167" s="26">
        <v>619131</v>
      </c>
      <c r="L167" s="26">
        <v>0</v>
      </c>
      <c r="M167" s="26">
        <v>619131</v>
      </c>
      <c r="N167" s="17">
        <f t="shared" si="41"/>
        <v>1</v>
      </c>
      <c r="O167" s="26">
        <v>0</v>
      </c>
      <c r="P167" s="18">
        <f t="shared" si="42"/>
        <v>619131</v>
      </c>
    </row>
    <row r="168" spans="1:16" x14ac:dyDescent="0.3">
      <c r="A168" s="25" t="s">
        <v>336</v>
      </c>
      <c r="B168" s="13" t="str">
        <f t="shared" si="48"/>
        <v>8</v>
      </c>
      <c r="C168" s="13" t="str">
        <f t="shared" si="49"/>
        <v>85</v>
      </c>
      <c r="D168" s="13" t="str">
        <f t="shared" si="50"/>
        <v>850</v>
      </c>
      <c r="E168" s="27" t="s">
        <v>337</v>
      </c>
      <c r="F168" s="26">
        <v>0</v>
      </c>
      <c r="G168" s="26">
        <v>0</v>
      </c>
      <c r="H168" s="26">
        <v>0</v>
      </c>
      <c r="I168" s="26">
        <v>500</v>
      </c>
      <c r="J168" s="17" t="str">
        <f t="shared" si="47"/>
        <v xml:space="preserve"> </v>
      </c>
      <c r="K168" s="26">
        <v>500</v>
      </c>
      <c r="L168" s="26">
        <v>0</v>
      </c>
      <c r="M168" s="26">
        <v>500</v>
      </c>
      <c r="N168" s="17">
        <f t="shared" si="41"/>
        <v>1</v>
      </c>
      <c r="O168" s="26">
        <v>0</v>
      </c>
      <c r="P168" s="18">
        <f t="shared" si="42"/>
        <v>500</v>
      </c>
    </row>
    <row r="169" spans="1:16" x14ac:dyDescent="0.3">
      <c r="A169" s="25" t="s">
        <v>338</v>
      </c>
      <c r="B169" s="13" t="str">
        <f t="shared" si="48"/>
        <v>8</v>
      </c>
      <c r="C169" s="13" t="str">
        <f t="shared" si="49"/>
        <v>87</v>
      </c>
      <c r="D169" s="13" t="str">
        <f t="shared" si="50"/>
        <v>870</v>
      </c>
      <c r="E169" s="27" t="s">
        <v>339</v>
      </c>
      <c r="F169" s="26">
        <v>0</v>
      </c>
      <c r="G169" s="26">
        <v>30856321.48</v>
      </c>
      <c r="H169" s="26">
        <v>30856321.48</v>
      </c>
      <c r="I169" s="26">
        <v>0</v>
      </c>
      <c r="J169" s="17">
        <f t="shared" si="47"/>
        <v>0</v>
      </c>
      <c r="K169" s="26">
        <v>0</v>
      </c>
      <c r="L169" s="26">
        <v>0</v>
      </c>
      <c r="M169" s="26">
        <v>0</v>
      </c>
      <c r="N169" s="17" t="str">
        <f t="shared" si="41"/>
        <v xml:space="preserve"> </v>
      </c>
      <c r="O169" s="26">
        <v>0</v>
      </c>
      <c r="P169" s="18">
        <f t="shared" si="42"/>
        <v>-30856321.48</v>
      </c>
    </row>
    <row r="170" spans="1:16" x14ac:dyDescent="0.3">
      <c r="A170" s="25" t="s">
        <v>340</v>
      </c>
      <c r="B170" s="13" t="str">
        <f t="shared" si="48"/>
        <v>8</v>
      </c>
      <c r="C170" s="13" t="str">
        <f t="shared" si="49"/>
        <v>87</v>
      </c>
      <c r="D170" s="13" t="str">
        <f t="shared" si="50"/>
        <v>870</v>
      </c>
      <c r="E170" s="27" t="s">
        <v>341</v>
      </c>
      <c r="F170" s="26">
        <v>0</v>
      </c>
      <c r="G170" s="26">
        <v>64661.05</v>
      </c>
      <c r="H170" s="26">
        <v>64661.05</v>
      </c>
      <c r="I170" s="26">
        <v>0</v>
      </c>
      <c r="J170" s="17">
        <f t="shared" si="47"/>
        <v>0</v>
      </c>
      <c r="K170" s="26">
        <v>0</v>
      </c>
      <c r="L170" s="26">
        <v>0</v>
      </c>
      <c r="M170" s="26">
        <v>0</v>
      </c>
      <c r="N170" s="17" t="str">
        <f t="shared" si="41"/>
        <v xml:space="preserve"> </v>
      </c>
      <c r="O170" s="26">
        <v>0</v>
      </c>
      <c r="P170" s="18">
        <f t="shared" si="42"/>
        <v>-64661.05</v>
      </c>
    </row>
    <row r="171" spans="1:16" x14ac:dyDescent="0.3">
      <c r="A171" s="25" t="s">
        <v>342</v>
      </c>
      <c r="B171" s="13" t="str">
        <f t="shared" si="48"/>
        <v>9</v>
      </c>
      <c r="C171" s="13" t="str">
        <f t="shared" si="49"/>
        <v>91</v>
      </c>
      <c r="D171" s="13" t="str">
        <f t="shared" si="50"/>
        <v>913</v>
      </c>
      <c r="E171" s="27" t="s">
        <v>343</v>
      </c>
      <c r="F171" s="26">
        <v>50000000</v>
      </c>
      <c r="G171" s="26">
        <v>0</v>
      </c>
      <c r="H171" s="26">
        <v>50000000</v>
      </c>
      <c r="I171" s="26">
        <v>0</v>
      </c>
      <c r="J171" s="17">
        <f t="shared" si="47"/>
        <v>0</v>
      </c>
      <c r="K171" s="26">
        <v>0</v>
      </c>
      <c r="L171" s="26">
        <v>0</v>
      </c>
      <c r="M171" s="26">
        <v>0</v>
      </c>
      <c r="N171" s="17" t="str">
        <f t="shared" si="41"/>
        <v xml:space="preserve"> </v>
      </c>
      <c r="O171" s="26">
        <v>0</v>
      </c>
      <c r="P171" s="18">
        <f t="shared" si="42"/>
        <v>-50000000</v>
      </c>
    </row>
    <row r="172" spans="1:16" s="16" customFormat="1" x14ac:dyDescent="0.3">
      <c r="A172" s="4"/>
      <c r="B172" s="4"/>
      <c r="C172" s="4"/>
      <c r="D172" s="4"/>
      <c r="E172" s="4" t="s">
        <v>21</v>
      </c>
      <c r="F172" s="19">
        <f>SUBTOTAL(9,F160:F171)</f>
        <v>51403000</v>
      </c>
      <c r="G172" s="19">
        <f>SUBTOTAL(9,G160:G171)</f>
        <v>30920982.530000001</v>
      </c>
      <c r="H172" s="19">
        <f>SUBTOTAL(9,H160:H171)</f>
        <v>82323982.530000001</v>
      </c>
      <c r="I172" s="19">
        <f>SUBTOTAL(9,I160:I171)</f>
        <v>664215.59</v>
      </c>
      <c r="J172" s="20">
        <f t="shared" ref="J172" si="51">I172/H172</f>
        <v>8.0683121684249244E-3</v>
      </c>
      <c r="K172" s="19">
        <f>SUBTOTAL(9,K160:K171)</f>
        <v>663731.98</v>
      </c>
      <c r="L172" s="19">
        <f>SUBTOTAL(9,L160:L171)</f>
        <v>0</v>
      </c>
      <c r="M172" s="19">
        <f>SUBTOTAL(9,M160:M171)</f>
        <v>663731.98</v>
      </c>
      <c r="N172" s="20">
        <f t="shared" ref="N172" si="52">M172/I172</f>
        <v>0.99927190808634891</v>
      </c>
      <c r="O172" s="19">
        <f>SUBTOTAL(9,O160:O171)</f>
        <v>483.61</v>
      </c>
      <c r="P172" s="19">
        <f>SUBTOTAL(9,P160:P171)</f>
        <v>-81659766.939999998</v>
      </c>
    </row>
    <row r="174" spans="1:16" s="16" customFormat="1" x14ac:dyDescent="0.3">
      <c r="E174" s="16" t="s">
        <v>22</v>
      </c>
      <c r="F174" s="19">
        <f>F172+F158+F143</f>
        <v>311156950</v>
      </c>
      <c r="G174" s="19">
        <f>G172+G158+G143</f>
        <v>36261526.719999999</v>
      </c>
      <c r="H174" s="19">
        <f>H172+H158+H143</f>
        <v>347418476.72000003</v>
      </c>
      <c r="I174" s="19">
        <f>I172+I158+I143</f>
        <v>193035309.77000004</v>
      </c>
      <c r="J174" s="20">
        <f t="shared" ref="J174" si="53">I174/H174</f>
        <v>0.55562764419572241</v>
      </c>
      <c r="K174" s="19">
        <f>K172+K158+K143</f>
        <v>108990390.68999998</v>
      </c>
      <c r="L174" s="19">
        <f>L172+L158+L143</f>
        <v>3092662.4000000008</v>
      </c>
      <c r="M174" s="19">
        <f>M172+M158+M143</f>
        <v>105897728.28999998</v>
      </c>
      <c r="N174" s="20">
        <f t="shared" ref="N174" si="54">M174/I174</f>
        <v>0.54859252649774926</v>
      </c>
      <c r="O174" s="19">
        <f>O172+O158+O143</f>
        <v>87137581.480000004</v>
      </c>
      <c r="P174" s="19">
        <f>P172+P158+P143</f>
        <v>-154383166.94999999</v>
      </c>
    </row>
    <row r="176" spans="1:16" x14ac:dyDescent="0.3">
      <c r="P176" s="18"/>
    </row>
  </sheetData>
  <autoFilter ref="A5:P171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3 N172 N174 N158 J174 J172 J158 J14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26 AGOSTO 21</vt:lpstr>
      <vt:lpstr>'EJECUCIÓN INGRESOS 26 AGOSTO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2021-08-27T10:58:00Z</dcterms:modified>
</cp:coreProperties>
</file>