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FMD\"/>
    </mc:Choice>
  </mc:AlternateContent>
  <bookViews>
    <workbookView xWindow="0" yWindow="30" windowWidth="7485" windowHeight="4140"/>
  </bookViews>
  <sheets>
    <sheet name="Ejecución ingresos 31 marzo 22" sheetId="1" r:id="rId1"/>
  </sheets>
  <calcPr calcId="152511"/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K13" i="1"/>
  <c r="K14" i="1"/>
  <c r="K15" i="1"/>
  <c r="K16" i="1"/>
  <c r="K17" i="1"/>
  <c r="K18" i="1"/>
  <c r="K19" i="1"/>
  <c r="K20" i="1"/>
  <c r="G14" i="1"/>
  <c r="G15" i="1"/>
  <c r="G16" i="1"/>
  <c r="G17" i="1"/>
  <c r="G18" i="1"/>
  <c r="G19" i="1"/>
  <c r="G20" i="1"/>
  <c r="G21" i="1"/>
  <c r="C22" i="1"/>
  <c r="D22" i="1"/>
  <c r="E22" i="1"/>
  <c r="F22" i="1"/>
  <c r="M25" i="1" l="1"/>
  <c r="M26" i="1"/>
  <c r="M27" i="1"/>
  <c r="M28" i="1"/>
  <c r="M29" i="1"/>
  <c r="K25" i="1"/>
  <c r="K26" i="1"/>
  <c r="K27" i="1"/>
  <c r="K28" i="1"/>
  <c r="K29" i="1"/>
  <c r="M8" i="1"/>
  <c r="M9" i="1"/>
  <c r="M10" i="1"/>
  <c r="M11" i="1"/>
  <c r="M12" i="1"/>
  <c r="M13" i="1"/>
  <c r="M7" i="1"/>
  <c r="K12" i="1"/>
  <c r="K21" i="1"/>
  <c r="K8" i="1" l="1"/>
  <c r="K9" i="1"/>
  <c r="K10" i="1"/>
  <c r="K11" i="1"/>
  <c r="G8" i="1"/>
  <c r="G9" i="1"/>
  <c r="G10" i="1"/>
  <c r="G11" i="1"/>
  <c r="G12" i="1"/>
  <c r="G13" i="1"/>
  <c r="C30" i="1"/>
  <c r="D30" i="1"/>
  <c r="E30" i="1"/>
  <c r="F30" i="1"/>
  <c r="G7" i="1"/>
  <c r="G22" i="1" l="1"/>
  <c r="K7" i="1"/>
  <c r="M24" i="1" l="1"/>
  <c r="K24" i="1"/>
  <c r="M30" i="1" l="1"/>
  <c r="L30" i="1"/>
  <c r="I30" i="1"/>
  <c r="J30" i="1"/>
  <c r="K30" i="1" s="1"/>
  <c r="H30" i="1"/>
  <c r="L22" i="1" l="1"/>
  <c r="L32" i="1" s="1"/>
  <c r="I22" i="1"/>
  <c r="J22" i="1"/>
  <c r="J32" i="1" s="1"/>
  <c r="H22" i="1"/>
  <c r="H32" i="1" s="1"/>
  <c r="C32" i="1"/>
  <c r="D32" i="1"/>
  <c r="E32" i="1"/>
  <c r="F32" i="1" l="1"/>
  <c r="G32" i="1" s="1"/>
  <c r="K22" i="1"/>
  <c r="M22" i="1"/>
  <c r="I32" i="1"/>
  <c r="M32" i="1" l="1"/>
  <c r="K32" i="1"/>
  <c r="G30" i="1"/>
</calcChain>
</file>

<file path=xl/sharedStrings.xml><?xml version="1.0" encoding="utf-8"?>
<sst xmlns="http://schemas.openxmlformats.org/spreadsheetml/2006/main" count="62" uniqueCount="62">
  <si>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</si>
  <si>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</si>
  <si>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</si>
  <si>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</si>
  <si>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</si>
  <si>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</si>
  <si>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</si>
  <si>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</si>
  <si>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</si>
  <si>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</si>
  <si>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</si>
  <si>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</si>
  <si>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</si>
  <si>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</si>
  <si>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</si>
  <si>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</si>
  <si>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</si>
  <si>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 y financieras</t>
  </si>
  <si>
    <t>39900</t>
  </si>
  <si>
    <t>Otros ingresos diversos.</t>
  </si>
  <si>
    <t>40101</t>
  </si>
  <si>
    <t>Aportación ordinaria del Ayuntamiento</t>
  </si>
  <si>
    <t>52000</t>
  </si>
  <si>
    <t>Intereses de cuentas corrientes</t>
  </si>
  <si>
    <t>55000</t>
  </si>
  <si>
    <t>55900</t>
  </si>
  <si>
    <t>Aprovechamientos por publicidad</t>
  </si>
  <si>
    <t>55901</t>
  </si>
  <si>
    <t>70101</t>
  </si>
  <si>
    <t>Aportación de capital del Ayuntamiento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</si>
  <si>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</si>
  <si>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</si>
  <si>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</si>
  <si>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</si>
  <si>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</si>
  <si>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</si>
  <si>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34301</t>
  </si>
  <si>
    <t>Precios públicos por servicios deportivos.</t>
  </si>
  <si>
    <t>34302</t>
  </si>
  <si>
    <t>Utilización de instalaciones deportivas</t>
  </si>
  <si>
    <t>34303</t>
  </si>
  <si>
    <t>Utilización de piscinas</t>
  </si>
  <si>
    <t>34304</t>
  </si>
  <si>
    <t>Utilización directa de instalaciones deportivas</t>
  </si>
  <si>
    <t>39906</t>
  </si>
  <si>
    <t>Compensación gastos</t>
  </si>
  <si>
    <t>45001</t>
  </si>
  <si>
    <t>Transf. Administración General de la Comunidad Autónoma</t>
  </si>
  <si>
    <t>Concesiones admtivas con contraprestación periódica</t>
  </si>
  <si>
    <t>55500</t>
  </si>
  <si>
    <t>Aprovechamientos especiales</t>
  </si>
  <si>
    <t>Aprovechamientos bares y similares</t>
  </si>
  <si>
    <t>59600</t>
  </si>
  <si>
    <t>Otros ingresos patrimoniales</t>
  </si>
  <si>
    <t>87000</t>
  </si>
  <si>
    <t>Para gastos generales.</t>
  </si>
  <si>
    <t>87010</t>
  </si>
  <si>
    <t>Para gastos con financiación afectada.</t>
  </si>
  <si>
    <t>Fundación Municipal de Deportes</t>
  </si>
  <si>
    <t>40102</t>
  </si>
  <si>
    <t>Aportación COVID19</t>
  </si>
  <si>
    <t>ESTADO DE EJECUCIÓN DE INGRESOS DE LA FUNDACIÓN MUNICIPAL DE DEPORTES -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</si>
</sst>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2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/>
    <xf numFmtId="10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Fill="1" applyBorder="1" applyAlignment="1" applyProtection="1"/>
    <xf numFmtId="1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" fontId="7" fillId="0" borderId="0" xfId="3" applyNumberFormat="1" applyFont="1"/>
    <xf numFmtId="49" fontId="7" fillId="0" borderId="0" xfId="3" applyNumberFormat="1" applyFont="1"/>
    <xf numFmtId="4" fontId="7" fillId="0" borderId="0" xfId="3" applyNumberFormat="1" applyFont="1"/>
  </cellXfs>
  <cellStyles count="4">
    <cellStyle name="Buena" xfId="1"/>
    <cellStyle name="Normal" xfId="0" builtinId="0"/>
    <cellStyle name="Normal_Ejecución ingresos 31 marzo 22" xfId="3"/>
    <cellStyle name="Título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Layout" zoomScale="154" zoomScaleNormal="100" zoomScalePageLayoutView="154" workbookViewId="0">
      <selection activeCell="C4" sqref="C4"/>
    </sheetView>
  </sheetViews>
  <sheetFormatPr baseColWidth="10" defaultColWidth="11.42578125" defaultRowHeight="12.75" x14ac:dyDescent="0.2"/>
  <cols>
    <col min="1" max="1" width="11.42578125" style="1"/>
    <col min="2" max="2" width="35.5703125" style="1" bestFit="1" customWidth="1"/>
    <col min="3" max="3" width="13.7109375" style="1" bestFit="1" customWidth="1"/>
    <col min="4" max="4" width="12.42578125" style="1" customWidth="1"/>
    <col min="5" max="5" width="12.42578125" style="1" bestFit="1" customWidth="1"/>
    <col min="6" max="12" width="11.42578125" style="1" bestFit="1" customWidth="1"/>
    <col min="13" max="13" width="12" style="1" bestFit="1" customWidth="1"/>
    <col min="14" max="16384" width="11.42578125" style="1"/>
  </cols>
  <sheetData>
    <row r="1" spans="1:13" ht="18.95" customHeight="1" x14ac:dyDescent="0.2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14" t="s">
        <v>58</v>
      </c>
      <c r="B2" s="6"/>
      <c r="C2" s="6"/>
      <c r="J2" s="3"/>
      <c r="K2" s="4"/>
    </row>
    <row r="3" spans="1:13" x14ac:dyDescent="0.2">
      <c r="A3" s="14" t="s">
        <v>0</v>
      </c>
      <c r="B3" s="6"/>
      <c r="C3" s="16">
        <v>2022</v>
      </c>
      <c r="K3" s="3"/>
    </row>
    <row r="4" spans="1:13" x14ac:dyDescent="0.2">
      <c r="A4" s="5" t="s">
        <v>13</v>
      </c>
      <c r="B4" s="6"/>
      <c r="C4" s="17">
        <v>44651</v>
      </c>
    </row>
    <row r="6" spans="1:13" s="6" customFormat="1" ht="25.5" x14ac:dyDescent="0.2">
      <c r="A6" s="9" t="s">
        <v>1</v>
      </c>
      <c r="B6" s="10" t="s">
        <v>14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</row>
    <row r="7" spans="1:13" x14ac:dyDescent="0.2">
      <c r="A7" s="19" t="s">
        <v>36</v>
      </c>
      <c r="B7" s="20" t="s">
        <v>37</v>
      </c>
      <c r="C7" s="21">
        <v>1608000</v>
      </c>
      <c r="D7" s="21">
        <v>0</v>
      </c>
      <c r="E7" s="21">
        <v>1608000</v>
      </c>
      <c r="F7" s="21">
        <v>323531.34000000003</v>
      </c>
      <c r="G7" s="7">
        <f>IF(C7=0," ",F7/C7)</f>
        <v>0.20120108208955226</v>
      </c>
      <c r="H7" s="21">
        <v>325185.01</v>
      </c>
      <c r="I7" s="21">
        <v>1653.67</v>
      </c>
      <c r="J7" s="21">
        <v>323531.34000000003</v>
      </c>
      <c r="K7" s="7">
        <f>IF(F7=0," ",J7/F7)</f>
        <v>1</v>
      </c>
      <c r="L7" s="21">
        <v>0</v>
      </c>
      <c r="M7" s="8">
        <f>F7-E7</f>
        <v>-1284468.6599999999</v>
      </c>
    </row>
    <row r="8" spans="1:13" x14ac:dyDescent="0.2">
      <c r="A8" s="19" t="s">
        <v>38</v>
      </c>
      <c r="B8" s="20" t="s">
        <v>39</v>
      </c>
      <c r="C8" s="21">
        <v>645000</v>
      </c>
      <c r="D8" s="21">
        <v>0</v>
      </c>
      <c r="E8" s="21">
        <v>645000</v>
      </c>
      <c r="F8" s="21">
        <v>174523.42</v>
      </c>
      <c r="G8" s="7">
        <f t="shared" ref="G8:G21" si="0">IF(C8=0," ",F8/C8)</f>
        <v>0.27057894573643415</v>
      </c>
      <c r="H8" s="21">
        <v>140414.73000000001</v>
      </c>
      <c r="I8" s="21">
        <v>51.6</v>
      </c>
      <c r="J8" s="21">
        <v>140363.13</v>
      </c>
      <c r="K8" s="7">
        <f t="shared" ref="K8:K21" si="1">IF(F8=0," ",J8/F8)</f>
        <v>0.80426529574082373</v>
      </c>
      <c r="L8" s="21">
        <v>34160.29</v>
      </c>
      <c r="M8" s="8">
        <f t="shared" ref="M8:M21" si="2">F8-E8</f>
        <v>-470476.57999999996</v>
      </c>
    </row>
    <row r="9" spans="1:13" x14ac:dyDescent="0.2">
      <c r="A9" s="19" t="s">
        <v>40</v>
      </c>
      <c r="B9" s="20" t="s">
        <v>41</v>
      </c>
      <c r="C9" s="21">
        <v>1805000</v>
      </c>
      <c r="D9" s="21">
        <v>0</v>
      </c>
      <c r="E9" s="21">
        <v>1805000</v>
      </c>
      <c r="F9" s="21">
        <v>299436.84000000003</v>
      </c>
      <c r="G9" s="7">
        <f t="shared" si="0"/>
        <v>0.1658929861495845</v>
      </c>
      <c r="H9" s="21">
        <v>285552</v>
      </c>
      <c r="I9" s="21">
        <v>144</v>
      </c>
      <c r="J9" s="21">
        <v>285408</v>
      </c>
      <c r="K9" s="7">
        <f t="shared" si="1"/>
        <v>0.95314925177543275</v>
      </c>
      <c r="L9" s="21">
        <v>14028.84</v>
      </c>
      <c r="M9" s="8">
        <f t="shared" si="2"/>
        <v>-1505563.16</v>
      </c>
    </row>
    <row r="10" spans="1:13" x14ac:dyDescent="0.2">
      <c r="A10" s="19" t="s">
        <v>42</v>
      </c>
      <c r="B10" s="20" t="s">
        <v>43</v>
      </c>
      <c r="C10" s="21">
        <v>85500</v>
      </c>
      <c r="D10" s="21">
        <v>0</v>
      </c>
      <c r="E10" s="21">
        <v>85500</v>
      </c>
      <c r="F10" s="21">
        <v>19860.8</v>
      </c>
      <c r="G10" s="7">
        <f t="shared" si="0"/>
        <v>0.23229005847953216</v>
      </c>
      <c r="H10" s="21">
        <v>19860.8</v>
      </c>
      <c r="I10" s="21">
        <v>0</v>
      </c>
      <c r="J10" s="21">
        <v>19860.8</v>
      </c>
      <c r="K10" s="7">
        <f t="shared" si="1"/>
        <v>1</v>
      </c>
      <c r="L10" s="21">
        <v>0</v>
      </c>
      <c r="M10" s="8">
        <f t="shared" si="2"/>
        <v>-65639.199999999997</v>
      </c>
    </row>
    <row r="11" spans="1:13" x14ac:dyDescent="0.2">
      <c r="A11" s="19" t="s">
        <v>18</v>
      </c>
      <c r="B11" s="20" t="s">
        <v>19</v>
      </c>
      <c r="C11" s="21">
        <v>143200</v>
      </c>
      <c r="D11" s="21">
        <v>0</v>
      </c>
      <c r="E11" s="21">
        <v>143200</v>
      </c>
      <c r="F11" s="21">
        <v>13209.26</v>
      </c>
      <c r="G11" s="7">
        <f t="shared" si="0"/>
        <v>9.2243435754189945E-2</v>
      </c>
      <c r="H11" s="21">
        <v>12854.26</v>
      </c>
      <c r="I11" s="21">
        <v>0</v>
      </c>
      <c r="J11" s="21">
        <v>12854.26</v>
      </c>
      <c r="K11" s="7">
        <f t="shared" si="1"/>
        <v>0.97312491388616773</v>
      </c>
      <c r="L11" s="21">
        <v>355</v>
      </c>
      <c r="M11" s="8">
        <f t="shared" si="2"/>
        <v>-129990.74</v>
      </c>
    </row>
    <row r="12" spans="1:13" x14ac:dyDescent="0.2">
      <c r="A12" s="19" t="s">
        <v>44</v>
      </c>
      <c r="B12" s="20" t="s">
        <v>45</v>
      </c>
      <c r="C12" s="21">
        <v>5800</v>
      </c>
      <c r="D12" s="21">
        <v>0</v>
      </c>
      <c r="E12" s="21">
        <v>5800</v>
      </c>
      <c r="F12" s="21">
        <v>16843.62</v>
      </c>
      <c r="G12" s="7">
        <f t="shared" si="0"/>
        <v>2.9040724137931031</v>
      </c>
      <c r="H12" s="21">
        <v>14318.61</v>
      </c>
      <c r="I12" s="21">
        <v>0</v>
      </c>
      <c r="J12" s="21">
        <v>14318.61</v>
      </c>
      <c r="K12" s="7">
        <f t="shared" si="1"/>
        <v>0.85009101368945639</v>
      </c>
      <c r="L12" s="21">
        <v>2525.0100000000002</v>
      </c>
      <c r="M12" s="8">
        <f t="shared" si="2"/>
        <v>11043.619999999999</v>
      </c>
    </row>
    <row r="13" spans="1:13" x14ac:dyDescent="0.2">
      <c r="A13" s="19" t="s">
        <v>20</v>
      </c>
      <c r="B13" s="20" t="s">
        <v>21</v>
      </c>
      <c r="C13" s="21">
        <v>9000000</v>
      </c>
      <c r="D13" s="21">
        <v>0</v>
      </c>
      <c r="E13" s="21">
        <v>9000000</v>
      </c>
      <c r="F13" s="21">
        <v>1800000</v>
      </c>
      <c r="G13" s="7">
        <f t="shared" si="0"/>
        <v>0.2</v>
      </c>
      <c r="H13" s="21">
        <v>1800000</v>
      </c>
      <c r="I13" s="21">
        <v>0</v>
      </c>
      <c r="J13" s="21">
        <v>1800000</v>
      </c>
      <c r="K13" s="7">
        <f t="shared" si="1"/>
        <v>1</v>
      </c>
      <c r="L13" s="21">
        <v>0</v>
      </c>
      <c r="M13" s="8">
        <f t="shared" si="2"/>
        <v>-7200000</v>
      </c>
    </row>
    <row r="14" spans="1:13" x14ac:dyDescent="0.2">
      <c r="A14" s="19" t="s">
        <v>59</v>
      </c>
      <c r="B14" s="20" t="s">
        <v>60</v>
      </c>
      <c r="C14" s="21">
        <v>0</v>
      </c>
      <c r="D14" s="21">
        <v>0</v>
      </c>
      <c r="E14" s="21">
        <v>0</v>
      </c>
      <c r="F14" s="21">
        <v>0</v>
      </c>
      <c r="G14" s="7" t="str">
        <f t="shared" si="0"/>
        <v xml:space="preserve"> </v>
      </c>
      <c r="H14" s="21">
        <v>0</v>
      </c>
      <c r="I14" s="21">
        <v>0</v>
      </c>
      <c r="J14" s="21">
        <v>0</v>
      </c>
      <c r="K14" s="7" t="str">
        <f t="shared" si="1"/>
        <v xml:space="preserve"> </v>
      </c>
      <c r="L14" s="21">
        <v>0</v>
      </c>
      <c r="M14" s="8">
        <f t="shared" si="2"/>
        <v>0</v>
      </c>
    </row>
    <row r="15" spans="1:13" x14ac:dyDescent="0.2">
      <c r="A15" s="19" t="s">
        <v>46</v>
      </c>
      <c r="B15" s="20" t="s">
        <v>47</v>
      </c>
      <c r="C15" s="21">
        <v>142800</v>
      </c>
      <c r="D15" s="21">
        <v>0</v>
      </c>
      <c r="E15" s="21">
        <v>142800</v>
      </c>
      <c r="F15" s="21">
        <v>69157.5</v>
      </c>
      <c r="G15" s="7">
        <f t="shared" si="0"/>
        <v>0.48429621848739496</v>
      </c>
      <c r="H15" s="21">
        <v>69157.5</v>
      </c>
      <c r="I15" s="21">
        <v>0</v>
      </c>
      <c r="J15" s="21">
        <v>69157.5</v>
      </c>
      <c r="K15" s="7">
        <f t="shared" si="1"/>
        <v>1</v>
      </c>
      <c r="L15" s="21">
        <v>0</v>
      </c>
      <c r="M15" s="8">
        <f t="shared" si="2"/>
        <v>-73642.5</v>
      </c>
    </row>
    <row r="16" spans="1:13" x14ac:dyDescent="0.2">
      <c r="A16" s="19" t="s">
        <v>22</v>
      </c>
      <c r="B16" s="20" t="s">
        <v>23</v>
      </c>
      <c r="C16" s="21">
        <v>600</v>
      </c>
      <c r="D16" s="21">
        <v>0</v>
      </c>
      <c r="E16" s="21">
        <v>600</v>
      </c>
      <c r="F16" s="21">
        <v>0</v>
      </c>
      <c r="G16" s="7">
        <f t="shared" si="0"/>
        <v>0</v>
      </c>
      <c r="H16" s="21">
        <v>0</v>
      </c>
      <c r="I16" s="21">
        <v>0</v>
      </c>
      <c r="J16" s="21">
        <v>0</v>
      </c>
      <c r="K16" s="7" t="str">
        <f t="shared" si="1"/>
        <v xml:space="preserve"> </v>
      </c>
      <c r="L16" s="21">
        <v>0</v>
      </c>
      <c r="M16" s="8">
        <f t="shared" si="2"/>
        <v>-600</v>
      </c>
    </row>
    <row r="17" spans="1:13" x14ac:dyDescent="0.2">
      <c r="A17" s="19" t="s">
        <v>24</v>
      </c>
      <c r="B17" s="20" t="s">
        <v>48</v>
      </c>
      <c r="C17" s="21">
        <v>17200</v>
      </c>
      <c r="D17" s="21">
        <v>0</v>
      </c>
      <c r="E17" s="21">
        <v>17200</v>
      </c>
      <c r="F17" s="21">
        <v>0</v>
      </c>
      <c r="G17" s="7">
        <f t="shared" si="0"/>
        <v>0</v>
      </c>
      <c r="H17" s="21">
        <v>0</v>
      </c>
      <c r="I17" s="21">
        <v>0</v>
      </c>
      <c r="J17" s="21">
        <v>0</v>
      </c>
      <c r="K17" s="7" t="str">
        <f t="shared" si="1"/>
        <v xml:space="preserve"> </v>
      </c>
      <c r="L17" s="21">
        <v>0</v>
      </c>
      <c r="M17" s="8">
        <f t="shared" si="2"/>
        <v>-17200</v>
      </c>
    </row>
    <row r="18" spans="1:13" x14ac:dyDescent="0.2">
      <c r="A18" s="19" t="s">
        <v>49</v>
      </c>
      <c r="B18" s="20" t="s">
        <v>50</v>
      </c>
      <c r="C18" s="21">
        <v>35200</v>
      </c>
      <c r="D18" s="21">
        <v>0</v>
      </c>
      <c r="E18" s="21">
        <v>35200</v>
      </c>
      <c r="F18" s="21">
        <v>5375</v>
      </c>
      <c r="G18" s="7">
        <f t="shared" si="0"/>
        <v>0.15269886363636365</v>
      </c>
      <c r="H18" s="21">
        <v>5375</v>
      </c>
      <c r="I18" s="21">
        <v>0</v>
      </c>
      <c r="J18" s="21">
        <v>5375</v>
      </c>
      <c r="K18" s="7">
        <f t="shared" si="1"/>
        <v>1</v>
      </c>
      <c r="L18" s="21">
        <v>0</v>
      </c>
      <c r="M18" s="8">
        <f t="shared" si="2"/>
        <v>-29825</v>
      </c>
    </row>
    <row r="19" spans="1:13" x14ac:dyDescent="0.2">
      <c r="A19" s="19" t="s">
        <v>25</v>
      </c>
      <c r="B19" s="20" t="s">
        <v>26</v>
      </c>
      <c r="C19" s="21">
        <v>36050</v>
      </c>
      <c r="D19" s="21">
        <v>0</v>
      </c>
      <c r="E19" s="21">
        <v>36050</v>
      </c>
      <c r="F19" s="21">
        <v>1650</v>
      </c>
      <c r="G19" s="7">
        <f t="shared" si="0"/>
        <v>4.5769764216366159E-2</v>
      </c>
      <c r="H19" s="21">
        <v>1150</v>
      </c>
      <c r="I19" s="21">
        <v>0</v>
      </c>
      <c r="J19" s="21">
        <v>1150</v>
      </c>
      <c r="K19" s="7">
        <f t="shared" si="1"/>
        <v>0.69696969696969702</v>
      </c>
      <c r="L19" s="21">
        <v>500</v>
      </c>
      <c r="M19" s="8">
        <f t="shared" si="2"/>
        <v>-34400</v>
      </c>
    </row>
    <row r="20" spans="1:13" x14ac:dyDescent="0.2">
      <c r="A20" s="19" t="s">
        <v>27</v>
      </c>
      <c r="B20" s="20" t="s">
        <v>51</v>
      </c>
      <c r="C20" s="21">
        <v>104300</v>
      </c>
      <c r="D20" s="21">
        <v>0</v>
      </c>
      <c r="E20" s="21">
        <v>104300</v>
      </c>
      <c r="F20" s="21">
        <v>20275.45</v>
      </c>
      <c r="G20" s="7">
        <f t="shared" si="0"/>
        <v>0.19439549376797699</v>
      </c>
      <c r="H20" s="21">
        <v>9044.77</v>
      </c>
      <c r="I20" s="21">
        <v>0</v>
      </c>
      <c r="J20" s="21">
        <v>9044.77</v>
      </c>
      <c r="K20" s="7">
        <f t="shared" si="1"/>
        <v>0.44609466127755487</v>
      </c>
      <c r="L20" s="21">
        <v>11230.68</v>
      </c>
      <c r="M20" s="8">
        <f t="shared" si="2"/>
        <v>-84024.55</v>
      </c>
    </row>
    <row r="21" spans="1:13" x14ac:dyDescent="0.2">
      <c r="A21" s="19" t="s">
        <v>52</v>
      </c>
      <c r="B21" s="20" t="s">
        <v>53</v>
      </c>
      <c r="C21" s="21">
        <v>227000</v>
      </c>
      <c r="D21" s="21">
        <v>0</v>
      </c>
      <c r="E21" s="21">
        <v>227000</v>
      </c>
      <c r="F21" s="21">
        <v>12186.42</v>
      </c>
      <c r="G21" s="7">
        <f t="shared" si="0"/>
        <v>5.3684669603524228E-2</v>
      </c>
      <c r="H21" s="21">
        <v>6959.42</v>
      </c>
      <c r="I21" s="21">
        <v>0</v>
      </c>
      <c r="J21" s="21">
        <v>6959.42</v>
      </c>
      <c r="K21" s="7">
        <f t="shared" si="1"/>
        <v>0.57107993980184502</v>
      </c>
      <c r="L21" s="21">
        <v>5227</v>
      </c>
      <c r="M21" s="8">
        <f t="shared" si="2"/>
        <v>-214813.58</v>
      </c>
    </row>
    <row r="22" spans="1:13" s="6" customFormat="1" x14ac:dyDescent="0.2">
      <c r="A22" s="14"/>
      <c r="B22" s="14" t="s">
        <v>15</v>
      </c>
      <c r="C22" s="12">
        <f>SUM(C7:C21)</f>
        <v>13855650</v>
      </c>
      <c r="D22" s="12">
        <f>SUM(D7:D21)</f>
        <v>0</v>
      </c>
      <c r="E22" s="12">
        <f>SUM(E7:E21)</f>
        <v>13855650</v>
      </c>
      <c r="F22" s="12">
        <f>SUM(F7:F21)</f>
        <v>2756049.6500000004</v>
      </c>
      <c r="G22" s="13">
        <f t="shared" ref="G22:G32" si="3">F22/C22</f>
        <v>0.19891161006520808</v>
      </c>
      <c r="H22" s="12">
        <f>SUM(H7:H21)</f>
        <v>2689872.1</v>
      </c>
      <c r="I22" s="12">
        <f>SUM(I7:I21)</f>
        <v>1849.27</v>
      </c>
      <c r="J22" s="12">
        <f>SUM(J7:J21)</f>
        <v>2688022.83</v>
      </c>
      <c r="K22" s="13">
        <f t="shared" ref="K22" si="4">IF(F22=0," ",J22/F22)</f>
        <v>0.97531727340253094</v>
      </c>
      <c r="L22" s="12">
        <f>SUM(L7:L21)</f>
        <v>68026.820000000007</v>
      </c>
      <c r="M22" s="12">
        <f>SUM(M7:M21)</f>
        <v>-11099600.35</v>
      </c>
    </row>
    <row r="23" spans="1:13" x14ac:dyDescent="0.2">
      <c r="A23" s="2"/>
      <c r="B23" s="2"/>
      <c r="C23" s="8"/>
      <c r="E23" s="8"/>
      <c r="G23" s="7"/>
      <c r="K23" s="7"/>
      <c r="M23" s="8"/>
    </row>
    <row r="24" spans="1:13" x14ac:dyDescent="0.2">
      <c r="A24" s="19" t="s">
        <v>28</v>
      </c>
      <c r="B24" s="20" t="s">
        <v>29</v>
      </c>
      <c r="C24" s="21">
        <v>2158000</v>
      </c>
      <c r="D24" s="21">
        <v>0</v>
      </c>
      <c r="E24" s="21">
        <v>2158000</v>
      </c>
      <c r="F24" s="21">
        <v>849581.68</v>
      </c>
      <c r="G24" s="7">
        <v>0</v>
      </c>
      <c r="H24" s="21">
        <v>849581.68</v>
      </c>
      <c r="I24" s="21">
        <v>0</v>
      </c>
      <c r="J24" s="21">
        <v>849581.68</v>
      </c>
      <c r="K24" s="7">
        <f>IF(F24=0," ",J24/F24)</f>
        <v>1</v>
      </c>
      <c r="L24" s="21">
        <v>0</v>
      </c>
      <c r="M24" s="8">
        <f>F24-E24</f>
        <v>-1308418.3199999998</v>
      </c>
    </row>
    <row r="25" spans="1:13" x14ac:dyDescent="0.2">
      <c r="A25" s="19" t="s">
        <v>30</v>
      </c>
      <c r="B25" s="20" t="s">
        <v>31</v>
      </c>
      <c r="C25" s="21">
        <v>650</v>
      </c>
      <c r="D25" s="21">
        <v>0</v>
      </c>
      <c r="E25" s="21">
        <v>650</v>
      </c>
      <c r="F25" s="21">
        <v>0</v>
      </c>
      <c r="G25" s="7">
        <v>0</v>
      </c>
      <c r="H25" s="21">
        <v>0</v>
      </c>
      <c r="I25" s="21">
        <v>0</v>
      </c>
      <c r="J25" s="21">
        <v>0</v>
      </c>
      <c r="K25" s="7" t="str">
        <f t="shared" ref="K25:K29" si="5">IF(F25=0," ",J25/F25)</f>
        <v xml:space="preserve"> </v>
      </c>
      <c r="L25" s="21">
        <v>0</v>
      </c>
      <c r="M25" s="8">
        <f t="shared" ref="M25:M29" si="6">F25-E25</f>
        <v>-650</v>
      </c>
    </row>
    <row r="26" spans="1:13" x14ac:dyDescent="0.2">
      <c r="A26" s="19" t="s">
        <v>32</v>
      </c>
      <c r="B26" s="20" t="s">
        <v>33</v>
      </c>
      <c r="C26" s="21">
        <v>14000</v>
      </c>
      <c r="D26" s="21">
        <v>0</v>
      </c>
      <c r="E26" s="21">
        <v>14000</v>
      </c>
      <c r="F26" s="21">
        <v>214.29</v>
      </c>
      <c r="G26" s="7">
        <v>0</v>
      </c>
      <c r="H26" s="21">
        <v>214.29</v>
      </c>
      <c r="I26" s="21">
        <v>0</v>
      </c>
      <c r="J26" s="21">
        <v>214.29</v>
      </c>
      <c r="K26" s="7">
        <f t="shared" si="5"/>
        <v>1</v>
      </c>
      <c r="L26" s="21">
        <v>0</v>
      </c>
      <c r="M26" s="8">
        <f t="shared" si="6"/>
        <v>-13785.71</v>
      </c>
    </row>
    <row r="27" spans="1:13" x14ac:dyDescent="0.2">
      <c r="A27" s="19" t="s">
        <v>34</v>
      </c>
      <c r="B27" s="20" t="s">
        <v>35</v>
      </c>
      <c r="C27" s="21">
        <v>8000</v>
      </c>
      <c r="D27" s="21">
        <v>0</v>
      </c>
      <c r="E27" s="21">
        <v>8000</v>
      </c>
      <c r="F27" s="21">
        <v>126</v>
      </c>
      <c r="G27" s="7">
        <v>0</v>
      </c>
      <c r="H27" s="21">
        <v>126</v>
      </c>
      <c r="I27" s="21">
        <v>0</v>
      </c>
      <c r="J27" s="21">
        <v>126</v>
      </c>
      <c r="K27" s="7">
        <f t="shared" si="5"/>
        <v>1</v>
      </c>
      <c r="L27" s="21">
        <v>0</v>
      </c>
      <c r="M27" s="8">
        <f t="shared" si="6"/>
        <v>-7874</v>
      </c>
    </row>
    <row r="28" spans="1:13" x14ac:dyDescent="0.2">
      <c r="A28" s="19" t="s">
        <v>54</v>
      </c>
      <c r="B28" s="20" t="s">
        <v>55</v>
      </c>
      <c r="C28" s="21">
        <v>0</v>
      </c>
      <c r="D28" s="21">
        <v>1492825.39</v>
      </c>
      <c r="E28" s="21">
        <v>1492825.39</v>
      </c>
      <c r="F28" s="21">
        <v>0</v>
      </c>
      <c r="G28" s="7">
        <v>0</v>
      </c>
      <c r="H28" s="21">
        <v>0</v>
      </c>
      <c r="I28" s="21">
        <v>0</v>
      </c>
      <c r="J28" s="21">
        <v>0</v>
      </c>
      <c r="K28" s="7" t="str">
        <f t="shared" si="5"/>
        <v xml:space="preserve"> </v>
      </c>
      <c r="L28" s="21">
        <v>0</v>
      </c>
      <c r="M28" s="8">
        <f t="shared" si="6"/>
        <v>-1492825.39</v>
      </c>
    </row>
    <row r="29" spans="1:13" x14ac:dyDescent="0.2">
      <c r="A29" s="19" t="s">
        <v>56</v>
      </c>
      <c r="B29" s="20" t="s">
        <v>57</v>
      </c>
      <c r="C29" s="21">
        <v>0</v>
      </c>
      <c r="D29" s="21">
        <v>0</v>
      </c>
      <c r="E29" s="21">
        <v>0</v>
      </c>
      <c r="F29" s="21">
        <v>0</v>
      </c>
      <c r="G29" s="7">
        <v>0</v>
      </c>
      <c r="H29" s="21">
        <v>0</v>
      </c>
      <c r="I29" s="21">
        <v>0</v>
      </c>
      <c r="J29" s="21">
        <v>0</v>
      </c>
      <c r="K29" s="7" t="str">
        <f t="shared" si="5"/>
        <v xml:space="preserve"> </v>
      </c>
      <c r="L29" s="21">
        <v>0</v>
      </c>
      <c r="M29" s="8">
        <f t="shared" si="6"/>
        <v>0</v>
      </c>
    </row>
    <row r="30" spans="1:13" s="6" customFormat="1" x14ac:dyDescent="0.2">
      <c r="B30" s="14" t="s">
        <v>17</v>
      </c>
      <c r="C30" s="15">
        <f>SUM(C24:C29)</f>
        <v>2180650</v>
      </c>
      <c r="D30" s="15">
        <f>SUM(D24:D29)</f>
        <v>1492825.39</v>
      </c>
      <c r="E30" s="15">
        <f>SUM(E24:E29)</f>
        <v>3673475.3899999997</v>
      </c>
      <c r="F30" s="15">
        <f>SUM(F24:F29)</f>
        <v>849921.97000000009</v>
      </c>
      <c r="G30" s="13">
        <f t="shared" si="3"/>
        <v>0.3897562515763649</v>
      </c>
      <c r="H30" s="15">
        <f>SUM(H24:H29)</f>
        <v>849921.97000000009</v>
      </c>
      <c r="I30" s="15">
        <f>SUM(I24:I29)</f>
        <v>0</v>
      </c>
      <c r="J30" s="15">
        <f>SUM(J24:J29)</f>
        <v>849921.97000000009</v>
      </c>
      <c r="K30" s="13">
        <f t="shared" ref="K30" si="7">IF(F30=0," ",J30/F30)</f>
        <v>1</v>
      </c>
      <c r="L30" s="15">
        <f>SUM(L24:L29)</f>
        <v>0</v>
      </c>
      <c r="M30" s="15">
        <f>SUM(M24:M29)</f>
        <v>-2823553.42</v>
      </c>
    </row>
    <row r="31" spans="1:13" x14ac:dyDescent="0.2">
      <c r="G31" s="7"/>
      <c r="K31" s="7"/>
    </row>
    <row r="32" spans="1:13" s="6" customFormat="1" x14ac:dyDescent="0.2">
      <c r="B32" s="5" t="s">
        <v>16</v>
      </c>
      <c r="C32" s="12">
        <f>C22+C30</f>
        <v>16036300</v>
      </c>
      <c r="D32" s="12">
        <f>D22+D30</f>
        <v>1492825.39</v>
      </c>
      <c r="E32" s="12">
        <f>E22+E30</f>
        <v>17529125.390000001</v>
      </c>
      <c r="F32" s="12">
        <f>F22+F30</f>
        <v>3605971.6200000006</v>
      </c>
      <c r="G32" s="13">
        <f t="shared" si="3"/>
        <v>0.22486306816410273</v>
      </c>
      <c r="H32" s="12">
        <f>H22+H30</f>
        <v>3539794.0700000003</v>
      </c>
      <c r="I32" s="12">
        <f>SUM(I22,I24,I30)</f>
        <v>1849.27</v>
      </c>
      <c r="J32" s="12">
        <f>J22+J30</f>
        <v>3537944.8000000003</v>
      </c>
      <c r="K32" s="13">
        <f t="shared" ref="K32" si="8">J32/F32</f>
        <v>0.98113495413477481</v>
      </c>
      <c r="L32" s="12">
        <f>L22+L30</f>
        <v>68026.820000000007</v>
      </c>
      <c r="M32" s="12">
        <f>M22+M30</f>
        <v>-13923153.77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81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31 marzo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2020-07-03T06:43:46Z</cp:lastPrinted>
  <dcterms:created xsi:type="dcterms:W3CDTF">2016-04-20T09:31:50Z</dcterms:created>
  <dcterms:modified xsi:type="dcterms:W3CDTF">2022-04-11T09:39:44Z</dcterms:modified>
</cp:coreProperties>
</file>