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10 - OCTUBRE\"/>
    </mc:Choice>
  </mc:AlternateContent>
  <bookViews>
    <workbookView xWindow="0" yWindow="30" windowWidth="7490" windowHeight="4140"/>
  </bookViews>
  <sheets>
    <sheet name="EJECUCIÓN INGRESOS OCTUBR- 2020" sheetId="1" r:id="rId1"/>
  </sheets>
  <definedNames>
    <definedName name="_xlnm._FilterDatabase" localSheetId="0" hidden="1">'EJECUCIÓN INGRESOS OCTUBR- 2020'!$A$5:$P$173</definedName>
    <definedName name="_xlnm.Print_Titles" localSheetId="0">'EJECUCIÓN INGRESOS OCTUBR- 2020'!$1:$5</definedName>
  </definedNames>
  <calcPr calcId="162913"/>
</workbook>
</file>

<file path=xl/calcChain.xml><?xml version="1.0" encoding="utf-8"?>
<calcChain xmlns="http://schemas.openxmlformats.org/spreadsheetml/2006/main">
  <c r="K162" i="1" l="1"/>
  <c r="L162" i="1"/>
  <c r="M162" i="1"/>
  <c r="P8" i="1"/>
  <c r="P9" i="1"/>
  <c r="P10" i="1"/>
  <c r="P11" i="1"/>
  <c r="P12" i="1"/>
  <c r="P13" i="1"/>
  <c r="P14" i="1"/>
  <c r="P15" i="1"/>
  <c r="P16" i="1"/>
  <c r="P17" i="1"/>
  <c r="P18" i="1"/>
  <c r="N8" i="1"/>
  <c r="N9" i="1"/>
  <c r="N10" i="1"/>
  <c r="N11" i="1"/>
  <c r="N12" i="1"/>
  <c r="N13" i="1"/>
  <c r="N14" i="1"/>
  <c r="N15" i="1"/>
  <c r="N16" i="1"/>
  <c r="N17" i="1"/>
  <c r="N18" i="1"/>
  <c r="N19" i="1"/>
  <c r="J8" i="1"/>
  <c r="J9" i="1"/>
  <c r="J10" i="1"/>
  <c r="J11" i="1"/>
  <c r="J12" i="1"/>
  <c r="J13" i="1"/>
  <c r="J14" i="1"/>
  <c r="J15" i="1"/>
  <c r="J16" i="1"/>
  <c r="J17" i="1"/>
  <c r="J18" i="1"/>
  <c r="J19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P149" i="1" l="1"/>
  <c r="P150" i="1"/>
  <c r="P151" i="1"/>
  <c r="N150" i="1"/>
  <c r="N151" i="1"/>
  <c r="J150" i="1"/>
  <c r="J151" i="1"/>
  <c r="B150" i="1"/>
  <c r="C150" i="1"/>
  <c r="D150" i="1"/>
  <c r="B151" i="1"/>
  <c r="C151" i="1"/>
  <c r="D151" i="1"/>
  <c r="N7" i="1" l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P147" i="1"/>
  <c r="P148" i="1"/>
  <c r="J147" i="1"/>
  <c r="J148" i="1"/>
  <c r="J149" i="1"/>
  <c r="B147" i="1"/>
  <c r="C147" i="1"/>
  <c r="D147" i="1"/>
  <c r="B148" i="1"/>
  <c r="C148" i="1"/>
  <c r="D148" i="1"/>
  <c r="B149" i="1"/>
  <c r="C149" i="1"/>
  <c r="D149" i="1"/>
  <c r="P165" i="1" l="1"/>
  <c r="P166" i="1"/>
  <c r="P167" i="1"/>
  <c r="P168" i="1"/>
  <c r="P169" i="1"/>
  <c r="P170" i="1"/>
  <c r="P171" i="1"/>
  <c r="P172" i="1"/>
  <c r="P173" i="1"/>
  <c r="N165" i="1"/>
  <c r="N166" i="1"/>
  <c r="N167" i="1"/>
  <c r="N168" i="1"/>
  <c r="N169" i="1"/>
  <c r="N170" i="1"/>
  <c r="N171" i="1"/>
  <c r="N172" i="1"/>
  <c r="N173" i="1"/>
  <c r="J165" i="1"/>
  <c r="J166" i="1"/>
  <c r="J167" i="1"/>
  <c r="J168" i="1"/>
  <c r="J169" i="1"/>
  <c r="J170" i="1"/>
  <c r="J171" i="1"/>
  <c r="J172" i="1"/>
  <c r="J173" i="1"/>
  <c r="P157" i="1"/>
  <c r="P158" i="1"/>
  <c r="P159" i="1"/>
  <c r="P160" i="1"/>
  <c r="P161" i="1"/>
  <c r="N155" i="1"/>
  <c r="N156" i="1"/>
  <c r="N157" i="1"/>
  <c r="N158" i="1"/>
  <c r="N159" i="1"/>
  <c r="N160" i="1"/>
  <c r="N161" i="1"/>
  <c r="J155" i="1"/>
  <c r="J156" i="1"/>
  <c r="J157" i="1"/>
  <c r="J158" i="1"/>
  <c r="J159" i="1"/>
  <c r="J160" i="1"/>
  <c r="J161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46" i="1"/>
  <c r="C146" i="1"/>
  <c r="D146" i="1"/>
  <c r="D6" i="1"/>
  <c r="D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C6" i="1"/>
  <c r="C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B167" i="1" l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P155" i="1"/>
  <c r="P156" i="1"/>
  <c r="J154" i="1"/>
  <c r="P146" i="1" l="1"/>
  <c r="J146" i="1"/>
  <c r="P7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J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B165" i="1" l="1"/>
  <c r="C165" i="1"/>
  <c r="D165" i="1"/>
  <c r="B166" i="1"/>
  <c r="C166" i="1"/>
  <c r="D166" i="1"/>
  <c r="F152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J6" i="1" l="1"/>
  <c r="O152" i="1" l="1"/>
  <c r="M152" i="1"/>
  <c r="L152" i="1"/>
  <c r="K152" i="1"/>
  <c r="I152" i="1"/>
  <c r="H152" i="1"/>
  <c r="G152" i="1"/>
  <c r="N152" i="1" l="1"/>
  <c r="J152" i="1"/>
  <c r="N164" i="1" l="1"/>
  <c r="N154" i="1"/>
  <c r="N6" i="1"/>
  <c r="J164" i="1"/>
  <c r="O174" i="1"/>
  <c r="M174" i="1"/>
  <c r="L174" i="1"/>
  <c r="K174" i="1"/>
  <c r="I174" i="1"/>
  <c r="H174" i="1"/>
  <c r="G174" i="1"/>
  <c r="F174" i="1"/>
  <c r="O162" i="1"/>
  <c r="G162" i="1"/>
  <c r="H162" i="1"/>
  <c r="I162" i="1"/>
  <c r="F162" i="1"/>
  <c r="P154" i="1"/>
  <c r="P164" i="1"/>
  <c r="B7" i="1"/>
  <c r="B154" i="1"/>
  <c r="C154" i="1"/>
  <c r="D154" i="1"/>
  <c r="B164" i="1"/>
  <c r="C164" i="1"/>
  <c r="D164" i="1"/>
  <c r="B6" i="1"/>
  <c r="F176" i="1" l="1"/>
  <c r="I176" i="1"/>
  <c r="K176" i="1"/>
  <c r="O176" i="1"/>
  <c r="G176" i="1"/>
  <c r="L176" i="1"/>
  <c r="H176" i="1"/>
  <c r="M176" i="1"/>
  <c r="N162" i="1"/>
  <c r="P174" i="1"/>
  <c r="P162" i="1"/>
  <c r="N174" i="1"/>
  <c r="J162" i="1"/>
  <c r="J174" i="1"/>
  <c r="P6" i="1"/>
  <c r="P152" i="1" s="1"/>
  <c r="J176" i="1" l="1"/>
  <c r="P176" i="1"/>
  <c r="N176" i="1"/>
</calcChain>
</file>

<file path=xl/sharedStrings.xml><?xml version="1.0" encoding="utf-8"?>
<sst xmlns="http://schemas.openxmlformats.org/spreadsheetml/2006/main" count="351" uniqueCount="349">
  <si>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</si>
  <si>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</si>
  <si>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</si>
  <si>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</si>
  <si>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</si>
  <si>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</si>
  <si>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</si>
  <si>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</si>
  <si>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</si>
  <si>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</si>
  <si>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</si>
  <si>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</si>
  <si>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</si>
  <si>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</si>
  <si>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</si>
  <si>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</si>
  <si>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</si>
  <si>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</si>
  <si>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</si>
  <si>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</si>
  <si>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</si>
  <si>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</si>
  <si>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</si>
  <si>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</si>
  <si>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</si>
  <si>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</si>
  <si>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</si>
  <si>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</si>
  <si>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</si>
  <si>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</si>
  <si>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</si>
  <si>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</si>
  <si>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</si>
  <si>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</si>
  <si>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</si>
  <si>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</si>
  <si>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</si>
  <si>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</si>
  <si>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</si>
  <si>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</si>
  <si>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</si>
  <si>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</si>
  <si>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</si>
  <si>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</si>
  <si>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</si>
  <si>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</si>
  <si>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</si>
  <si>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</si>
  <si>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</si>
  <si>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</si>
  <si>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</si>
  <si>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</si>
  <si>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</si>
  <si>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</si>
  <si>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</si>
  <si>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</si>
  <si>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</si>
  <si>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</si>
  <si>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</si>
  <si>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</si>
  <si>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</si>
  <si>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</si>
  <si>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</si>
  <si>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</si>
  <si>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</si>
  <si>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</si>
  <si>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</si>
  <si>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</si>
  <si>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</si>
  <si>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</si>
  <si>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</si>
  <si>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</si>
  <si>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</si>
  <si>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</si>
  <si>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</si>
  <si>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</si>
  <si>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</si>
  <si>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</si>
  <si>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</si>
  <si>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</si>
  <si>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</si>
  <si>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</si>
  <si>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</si>
  <si>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</si>
  <si>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</si>
  <si>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</si>
  <si>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</si>
  <si>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</si>
  <si>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</si>
  <si>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</si>
  <si>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</si>
  <si>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</si>
  <si>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</si>
  <si>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</si>
  <si>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</si>
  <si>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</si>
  <si>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</si>
  <si>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</si>
  <si>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</si>
  <si>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</si>
  <si>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</si>
  <si>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</si>
  <si>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</si>
  <si>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</si>
  <si>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</si>
  <si>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</si>
  <si>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</si>
  <si>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</si>
  <si>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</si>
  <si>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</si>
  <si>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</si>
  <si>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</si>
  <si>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</si>
  <si>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</si>
  <si>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</si>
  <si>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</si>
  <si>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</si>
  <si>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</si>
  <si>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</si>
  <si>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</si>
  <si>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</si>
  <si>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</si>
  <si>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</si>
  <si>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</si>
  <si>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</si>
  <si>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</si>
  <si>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</si>
  <si>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</si>
  <si>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</si>
  <si>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</si>
  <si>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</si>
  <si>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</si>
  <si>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</si>
  <si>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</si>
  <si>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</si>
  <si>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</si>
  <si>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</si>
  <si>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</si>
  <si>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</si>
  <si>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</si>
  <si>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</si>
  <si>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</si>
  <si>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</si>
  <si>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</si>
  <si>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</si>
  <si>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</si>
  <si>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</si>
  <si>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</si>
  <si>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</si>
  <si>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</si>
  <si>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</si>
  <si>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</si>
  <si>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</si>
  <si>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</si>
  <si>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</si>
  <si>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</si>
  <si>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</si>
  <si>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</si>
  <si>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</si>
  <si>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</si>
  <si>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</si>
  <si>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</si>
  <si>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</si>
  <si>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</si>
  <si>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</si>
  <si>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</si>
  <si>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</si>
  <si>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</si>
  <si>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</si>
  <si>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</si>
  <si>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</si>
  <si>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</si>
  <si>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</si>
  <si>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</si>
  <si>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</si>
  <si>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</si>
  <si>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</si>
  <si>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</si>
  <si>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</si>
  <si>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</si>
  <si>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</si>
  <si>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</si>
  <si>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</si>
  <si>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</si>
  <si>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</si>
  <si>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</si>
  <si>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</si>
  <si>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</si>
  <si>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</si>
  <si>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</si>
  <si>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</si>
  <si>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</si>
  <si>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</si>
  <si>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</si>
  <si>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</si>
  <si>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</si>
  <si>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</si>
  <si>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</si>
  <si>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</si>
  <si>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</si>
  <si>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</si>
  <si>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</si>
  <si>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</si>
  <si>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</si>
  <si>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</si>
  <si>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</si>
  <si>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</si>
  <si>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</si>
  <si>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</si>
  <si>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</si>
  <si>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</si>
  <si>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</si>
  <si>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</si>
  <si>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</si>
  <si>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</si>
  <si>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</si>
  <si>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</si>
  <si>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</si>
  <si>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</si>
  <si>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</si>
  <si>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</si>
  <si>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</si>
  <si>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</si>
  <si>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</si>
  <si>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</si>
  <si>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</si>
  <si>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</si>
  <si>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</si>
  <si>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</si>
  <si>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</si>
  <si>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</si>
  <si>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</si>
  <si>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</si>
  <si>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</si>
  <si>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</si>
  <si>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</si>
  <si>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</si>
  <si>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</si>
  <si>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</si>
  <si>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</si>
  <si>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</si>
  <si>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</si>
  <si>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</si>
  <si>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</si>
  <si>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</si>
  <si>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</si>
  <si>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</si>
  <si>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</si>
  <si>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</si>
  <si>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</si>
  <si>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</si>
  <si>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</si>
  <si>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</si>
  <si>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</si>
  <si>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</si>
  <si>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</si>
  <si>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</si>
  <si>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</si>
  <si>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</si>
  <si>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</si>
  <si>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</si>
  <si>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</si>
  <si>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</si>
  <si>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</si>
  <si>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</si>
  <si>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</si>
  <si>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</si>
  <si>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</si>
  <si>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</si>
  <si>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</si>
  <si>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</si>
  <si>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</si>
  <si>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</si>
  <si>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</si>
  <si>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</si>
  <si>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</si>
  <si>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</si>
  <si>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</si>
  <si>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</si>
  <si>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</si>
  <si>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</si>
  <si>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</si>
  <si>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</si>
  <si>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</si>
  <si>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</si>
  <si>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</si>
  <si>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</si>
  <si>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</si>
  <si>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</si>
  <si>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</si>
  <si>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</si>
  <si>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</si>
  <si>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</si>
  <si>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</si>
  <si>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</si>
  <si>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</si>
  <si>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</si>
  <si>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</si>
  <si>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</si>
  <si>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</si>
  <si>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</si>
  <si>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</si>
  <si>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</si>
  <si>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</si>
  <si>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</si>
  <si>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</si>
  <si>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</si>
  <si>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</si>
  <si>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</si>
  <si>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</si>
  <si>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</si>
  <si>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</si>
  <si>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</si>
  <si>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</si>
  <si>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</si>
  <si>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</si>
  <si>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</si>
  <si>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</si>
  <si>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</si>
  <si>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</si>
  <si>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</si>
  <si>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</si>
  <si>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</si>
  <si>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</si>
  <si>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</si>
  <si>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</si>
  <si>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</si>
  <si>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</si>
  <si>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</si>
  <si>
    <t>45034</t>
  </si>
  <si>
    <t>JCYL.- IGUALDAD DE OPORTUNIDADES</t>
  </si>
  <si>
    <t>68000</t>
  </si>
  <si>
    <t>REINTEGRO EJERCICIOS CERRADOS</t>
  </si>
  <si>
    <t>39106</t>
  </si>
  <si>
    <t>MULTAS INFRACCIÓN PREVENCIÓN SANITARIA</t>
  </si>
  <si>
    <t>45152</t>
  </si>
  <si>
    <t>EXCYL. Contrat.temp.desmpl.percp.R.G.Ciudadanía</t>
  </si>
  <si>
    <t>45153</t>
  </si>
  <si>
    <t>ECYL. Contrat.desemp.percep.R.G.C. mayores 55</t>
  </si>
  <si>
    <t>45085</t>
  </si>
  <si>
    <t>SUBV.JCYL.- CURSO FORMACIÓN A POLICIA LOCAL</t>
  </si>
  <si>
    <t>45089</t>
  </si>
  <si>
    <t>SUBV.JCYL.- PROGRAMAS EDUCACIÓN AMBIENTAL</t>
  </si>
  <si>
    <t>45154</t>
  </si>
  <si>
    <t>ECYL. Contratación Agente Igualdad Oportunidades</t>
  </si>
  <si>
    <t>45155</t>
  </si>
  <si>
    <t>ECYL.- PROGRAMA MIXTO PARQUES Y JARDINES II</t>
  </si>
  <si>
    <t>46301</t>
  </si>
  <si>
    <t>APORTACIÓN FUNCIONES INTERVENTOR MANCOMUNIDAD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</si>
</sst>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  <xf numFmtId="1" fontId="3" fillId="0" borderId="0" xfId="5" applyNumberFormat="1" applyFont="1"/>
    <xf numFmtId="49" fontId="3" fillId="0" borderId="0" xfId="5" applyNumberFormat="1" applyFont="1"/>
    <xf numFmtId="4" fontId="3" fillId="0" borderId="0" xfId="5" applyNumberFormat="1" applyFont="1"/>
  </cellXfs>
  <cellStyles count="6">
    <cellStyle name="Buena" xfId="2"/>
    <cellStyle name="Normal" xfId="0" builtinId="0"/>
    <cellStyle name="Normal_EJECUCIÓN INGRESOS" xfId="1"/>
    <cellStyle name="Normal_EJECUCIÓN INGRESOS OCTUBR- 2020" xfId="5"/>
    <cellStyle name="Normal_EJECUCIÓN INGRESOS SEPTI - 2020_1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view="pageLayout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8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21">
        <v>44135</v>
      </c>
      <c r="G3" s="13"/>
    </row>
    <row r="5" spans="1:16" s="16" customFormat="1" ht="36" customHeight="1" x14ac:dyDescent="0.3">
      <c r="A5" s="14" t="s">
        <v>2</v>
      </c>
      <c r="B5" s="14" t="s">
        <v>195</v>
      </c>
      <c r="C5" s="14" t="s">
        <v>196</v>
      </c>
      <c r="D5" s="14" t="s">
        <v>197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</row>
    <row r="6" spans="1:16" x14ac:dyDescent="0.3">
      <c r="A6" s="23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4" t="s">
        <v>16</v>
      </c>
      <c r="F6" s="25">
        <v>7660885</v>
      </c>
      <c r="G6" s="25">
        <v>0</v>
      </c>
      <c r="H6" s="25">
        <v>7660885</v>
      </c>
      <c r="I6" s="25">
        <v>5706440.0099999998</v>
      </c>
      <c r="J6" s="17">
        <f>IF(H6=0," ",I6/H6)</f>
        <v>0.74487999885130762</v>
      </c>
      <c r="K6" s="25">
        <v>5745663.4500000002</v>
      </c>
      <c r="L6" s="25">
        <v>39223.440000000002</v>
      </c>
      <c r="M6" s="25">
        <v>5706440.0099999998</v>
      </c>
      <c r="N6" s="17">
        <f>IF(I6=0," ",M6/I6)</f>
        <v>1</v>
      </c>
      <c r="O6" s="25">
        <v>0</v>
      </c>
      <c r="P6" s="18">
        <f>I6-H6</f>
        <v>-1954444.9900000002</v>
      </c>
    </row>
    <row r="7" spans="1:16" x14ac:dyDescent="0.3">
      <c r="A7" s="23" t="s">
        <v>17</v>
      </c>
      <c r="B7" s="13" t="str">
        <f t="shared" ref="B7:B18" si="0">LEFT(A7,1)</f>
        <v>1</v>
      </c>
      <c r="C7" s="13" t="str">
        <f t="shared" ref="C7:C18" si="1">LEFT(A7,2)</f>
        <v>11</v>
      </c>
      <c r="D7" s="13" t="str">
        <f t="shared" ref="D7:D18" si="2">LEFT(A7,3)</f>
        <v>112</v>
      </c>
      <c r="E7" s="24" t="s">
        <v>18</v>
      </c>
      <c r="F7" s="25">
        <v>370000</v>
      </c>
      <c r="G7" s="25">
        <v>0</v>
      </c>
      <c r="H7" s="25">
        <v>370000</v>
      </c>
      <c r="I7" s="25">
        <v>328123.81</v>
      </c>
      <c r="J7" s="17">
        <f t="shared" ref="J7:J80" si="3">IF(H7=0," ",I7/H7)</f>
        <v>0.8868211081081081</v>
      </c>
      <c r="K7" s="25">
        <v>257096.76</v>
      </c>
      <c r="L7" s="25">
        <v>2432.3000000000002</v>
      </c>
      <c r="M7" s="25">
        <v>254664.46</v>
      </c>
      <c r="N7" s="17">
        <f t="shared" ref="N7:N80" si="4">IF(I7=0," ",M7/I7)</f>
        <v>0.77612307378729994</v>
      </c>
      <c r="O7" s="25">
        <v>73459.350000000006</v>
      </c>
      <c r="P7" s="18">
        <f t="shared" ref="P7:P80" si="5">I7-H7</f>
        <v>-41876.19</v>
      </c>
    </row>
    <row r="8" spans="1:16" x14ac:dyDescent="0.3">
      <c r="A8" s="23" t="s">
        <v>19</v>
      </c>
      <c r="B8" s="13" t="str">
        <f t="shared" ref="B8:B17" si="6">LEFT(A8,1)</f>
        <v>1</v>
      </c>
      <c r="C8" s="13" t="str">
        <f t="shared" ref="C8:C17" si="7">LEFT(A8,2)</f>
        <v>11</v>
      </c>
      <c r="D8" s="13" t="str">
        <f t="shared" ref="D8:D17" si="8">LEFT(A8,3)</f>
        <v>113</v>
      </c>
      <c r="E8" s="24" t="s">
        <v>20</v>
      </c>
      <c r="F8" s="25">
        <v>74000000</v>
      </c>
      <c r="G8" s="25">
        <v>0</v>
      </c>
      <c r="H8" s="25">
        <v>74000000</v>
      </c>
      <c r="I8" s="25">
        <v>72418558.680000007</v>
      </c>
      <c r="J8" s="17">
        <f t="shared" si="3"/>
        <v>0.97862917135135141</v>
      </c>
      <c r="K8" s="25">
        <v>62776543.899999999</v>
      </c>
      <c r="L8" s="25">
        <v>317467.23</v>
      </c>
      <c r="M8" s="25">
        <v>62459076.670000002</v>
      </c>
      <c r="N8" s="17">
        <f t="shared" si="4"/>
        <v>0.86247334672858467</v>
      </c>
      <c r="O8" s="25">
        <v>9959482.0099999998</v>
      </c>
      <c r="P8" s="18">
        <f t="shared" si="5"/>
        <v>-1581441.3199999928</v>
      </c>
    </row>
    <row r="9" spans="1:16" x14ac:dyDescent="0.3">
      <c r="A9" s="23" t="s">
        <v>21</v>
      </c>
      <c r="B9" s="13" t="str">
        <f t="shared" si="6"/>
        <v>1</v>
      </c>
      <c r="C9" s="13" t="str">
        <f t="shared" si="7"/>
        <v>11</v>
      </c>
      <c r="D9" s="13" t="str">
        <f t="shared" si="8"/>
        <v>115</v>
      </c>
      <c r="E9" s="24" t="s">
        <v>22</v>
      </c>
      <c r="F9" s="25">
        <v>17000000</v>
      </c>
      <c r="G9" s="25">
        <v>0</v>
      </c>
      <c r="H9" s="25">
        <v>17000000</v>
      </c>
      <c r="I9" s="25">
        <v>15645118.800000001</v>
      </c>
      <c r="J9" s="17">
        <f t="shared" si="3"/>
        <v>0.92030110588235303</v>
      </c>
      <c r="K9" s="25">
        <v>13563844.18</v>
      </c>
      <c r="L9" s="25">
        <v>24886.29</v>
      </c>
      <c r="M9" s="25">
        <v>13538957.890000001</v>
      </c>
      <c r="N9" s="17">
        <f t="shared" si="4"/>
        <v>0.86537904013870448</v>
      </c>
      <c r="O9" s="25">
        <v>2106160.91</v>
      </c>
      <c r="P9" s="18">
        <f t="shared" si="5"/>
        <v>-1354881.1999999993</v>
      </c>
    </row>
    <row r="10" spans="1:16" x14ac:dyDescent="0.3">
      <c r="A10" s="23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4" t="s">
        <v>24</v>
      </c>
      <c r="F10" s="25">
        <v>8000000</v>
      </c>
      <c r="G10" s="25">
        <v>0</v>
      </c>
      <c r="H10" s="25">
        <v>8000000</v>
      </c>
      <c r="I10" s="25">
        <v>3468164.22</v>
      </c>
      <c r="J10" s="17">
        <f t="shared" si="3"/>
        <v>0.43352052750000003</v>
      </c>
      <c r="K10" s="25">
        <v>4058140.61</v>
      </c>
      <c r="L10" s="25">
        <v>653080.49</v>
      </c>
      <c r="M10" s="25">
        <v>3405060.12</v>
      </c>
      <c r="N10" s="17">
        <f t="shared" si="4"/>
        <v>0.98180475433196179</v>
      </c>
      <c r="O10" s="25">
        <v>63104.1</v>
      </c>
      <c r="P10" s="18">
        <f t="shared" si="5"/>
        <v>-4531835.7799999993</v>
      </c>
    </row>
    <row r="11" spans="1:16" x14ac:dyDescent="0.3">
      <c r="A11" s="23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4" t="s">
        <v>26</v>
      </c>
      <c r="F11" s="25">
        <v>12000000</v>
      </c>
      <c r="G11" s="25">
        <v>0</v>
      </c>
      <c r="H11" s="25">
        <v>12000000</v>
      </c>
      <c r="I11" s="25">
        <v>11199948.689999999</v>
      </c>
      <c r="J11" s="17">
        <f t="shared" si="3"/>
        <v>0.93332905749999995</v>
      </c>
      <c r="K11" s="25">
        <v>1650802.54</v>
      </c>
      <c r="L11" s="25">
        <v>127358.14</v>
      </c>
      <c r="M11" s="25">
        <v>1523444.4</v>
      </c>
      <c r="N11" s="17">
        <f t="shared" si="4"/>
        <v>0.13602244458139567</v>
      </c>
      <c r="O11" s="25">
        <v>9676504.2899999991</v>
      </c>
      <c r="P11" s="18">
        <f t="shared" si="5"/>
        <v>-800051.31000000052</v>
      </c>
    </row>
    <row r="12" spans="1:16" x14ac:dyDescent="0.3">
      <c r="A12" s="23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4" t="s">
        <v>28</v>
      </c>
      <c r="F12" s="25">
        <v>6204400</v>
      </c>
      <c r="G12" s="25">
        <v>0</v>
      </c>
      <c r="H12" s="25">
        <v>6204400</v>
      </c>
      <c r="I12" s="25">
        <v>4541373.3600000003</v>
      </c>
      <c r="J12" s="17">
        <f t="shared" si="3"/>
        <v>0.7319601186254916</v>
      </c>
      <c r="K12" s="25">
        <v>4653301.5</v>
      </c>
      <c r="L12" s="25">
        <v>111928.14</v>
      </c>
      <c r="M12" s="25">
        <v>4541373.3600000003</v>
      </c>
      <c r="N12" s="17">
        <f t="shared" si="4"/>
        <v>1</v>
      </c>
      <c r="O12" s="25">
        <v>0</v>
      </c>
      <c r="P12" s="18">
        <f t="shared" si="5"/>
        <v>-1663026.6399999997</v>
      </c>
    </row>
    <row r="13" spans="1:16" x14ac:dyDescent="0.3">
      <c r="A13" s="23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4" t="s">
        <v>30</v>
      </c>
      <c r="F13" s="25">
        <v>81180</v>
      </c>
      <c r="G13" s="25">
        <v>0</v>
      </c>
      <c r="H13" s="25">
        <v>81180</v>
      </c>
      <c r="I13" s="25">
        <v>60529.59</v>
      </c>
      <c r="J13" s="17">
        <f t="shared" si="3"/>
        <v>0.74562195121951214</v>
      </c>
      <c r="K13" s="25">
        <v>60885.18</v>
      </c>
      <c r="L13" s="25">
        <v>355.59</v>
      </c>
      <c r="M13" s="25">
        <v>60529.59</v>
      </c>
      <c r="N13" s="17">
        <f t="shared" si="4"/>
        <v>1</v>
      </c>
      <c r="O13" s="25">
        <v>0</v>
      </c>
      <c r="P13" s="18">
        <f t="shared" si="5"/>
        <v>-20650.410000000003</v>
      </c>
    </row>
    <row r="14" spans="1:16" x14ac:dyDescent="0.3">
      <c r="A14" s="23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4" t="s">
        <v>32</v>
      </c>
      <c r="F14" s="25">
        <v>30475</v>
      </c>
      <c r="G14" s="25">
        <v>0</v>
      </c>
      <c r="H14" s="25">
        <v>30475</v>
      </c>
      <c r="I14" s="25">
        <v>22854.33</v>
      </c>
      <c r="J14" s="17">
        <f t="shared" si="3"/>
        <v>0.74993699753896648</v>
      </c>
      <c r="K14" s="25">
        <v>22854.33</v>
      </c>
      <c r="L14" s="25">
        <v>0</v>
      </c>
      <c r="M14" s="25">
        <v>22854.33</v>
      </c>
      <c r="N14" s="17">
        <f t="shared" si="4"/>
        <v>1</v>
      </c>
      <c r="O14" s="25">
        <v>0</v>
      </c>
      <c r="P14" s="18">
        <f t="shared" si="5"/>
        <v>-7620.6699999999983</v>
      </c>
    </row>
    <row r="15" spans="1:16" x14ac:dyDescent="0.3">
      <c r="A15" s="23" t="s">
        <v>33</v>
      </c>
      <c r="B15" s="13" t="str">
        <f t="shared" si="6"/>
        <v>2</v>
      </c>
      <c r="C15" s="13" t="str">
        <f t="shared" si="7"/>
        <v>22</v>
      </c>
      <c r="D15" s="13" t="str">
        <f t="shared" si="8"/>
        <v>220</v>
      </c>
      <c r="E15" s="24" t="s">
        <v>34</v>
      </c>
      <c r="F15" s="25">
        <v>565475</v>
      </c>
      <c r="G15" s="25">
        <v>0</v>
      </c>
      <c r="H15" s="25">
        <v>565475</v>
      </c>
      <c r="I15" s="25">
        <v>424105.02</v>
      </c>
      <c r="J15" s="17">
        <f t="shared" si="3"/>
        <v>0.74999782483752597</v>
      </c>
      <c r="K15" s="25">
        <v>424105.02</v>
      </c>
      <c r="L15" s="25">
        <v>0</v>
      </c>
      <c r="M15" s="25">
        <v>424105.02</v>
      </c>
      <c r="N15" s="17">
        <f t="shared" si="4"/>
        <v>1</v>
      </c>
      <c r="O15" s="25">
        <v>0</v>
      </c>
      <c r="P15" s="18">
        <f t="shared" si="5"/>
        <v>-141369.97999999998</v>
      </c>
    </row>
    <row r="16" spans="1:16" x14ac:dyDescent="0.3">
      <c r="A16" s="23" t="s">
        <v>35</v>
      </c>
      <c r="B16" s="13" t="str">
        <f t="shared" si="6"/>
        <v>2</v>
      </c>
      <c r="C16" s="13" t="str">
        <f t="shared" si="7"/>
        <v>22</v>
      </c>
      <c r="D16" s="13" t="str">
        <f t="shared" si="8"/>
        <v>220</v>
      </c>
      <c r="E16" s="24" t="s">
        <v>36</v>
      </c>
      <c r="F16" s="25">
        <v>1396170</v>
      </c>
      <c r="G16" s="25">
        <v>0</v>
      </c>
      <c r="H16" s="25">
        <v>1396170</v>
      </c>
      <c r="I16" s="25">
        <v>1044723.15</v>
      </c>
      <c r="J16" s="17">
        <f t="shared" si="3"/>
        <v>0.74827789595822858</v>
      </c>
      <c r="K16" s="25">
        <v>1047127.23</v>
      </c>
      <c r="L16" s="25">
        <v>2404.08</v>
      </c>
      <c r="M16" s="25">
        <v>1044723.15</v>
      </c>
      <c r="N16" s="17">
        <f t="shared" si="4"/>
        <v>1</v>
      </c>
      <c r="O16" s="25">
        <v>0</v>
      </c>
      <c r="P16" s="18">
        <f t="shared" si="5"/>
        <v>-351446.85</v>
      </c>
    </row>
    <row r="17" spans="1:16" x14ac:dyDescent="0.3">
      <c r="A17" s="23" t="s">
        <v>37</v>
      </c>
      <c r="B17" s="13" t="str">
        <f t="shared" si="6"/>
        <v>2</v>
      </c>
      <c r="C17" s="13" t="str">
        <f t="shared" si="7"/>
        <v>22</v>
      </c>
      <c r="D17" s="13" t="str">
        <f t="shared" si="8"/>
        <v>220</v>
      </c>
      <c r="E17" s="24" t="s">
        <v>38</v>
      </c>
      <c r="F17" s="25">
        <v>2355</v>
      </c>
      <c r="G17" s="25">
        <v>0</v>
      </c>
      <c r="H17" s="25">
        <v>2355</v>
      </c>
      <c r="I17" s="25">
        <v>1764</v>
      </c>
      <c r="J17" s="17">
        <f t="shared" si="3"/>
        <v>0.74904458598726109</v>
      </c>
      <c r="K17" s="25">
        <v>1764</v>
      </c>
      <c r="L17" s="25">
        <v>0</v>
      </c>
      <c r="M17" s="25">
        <v>1764</v>
      </c>
      <c r="N17" s="17">
        <f t="shared" si="4"/>
        <v>1</v>
      </c>
      <c r="O17" s="25">
        <v>0</v>
      </c>
      <c r="P17" s="18">
        <f t="shared" si="5"/>
        <v>-591</v>
      </c>
    </row>
    <row r="18" spans="1:16" x14ac:dyDescent="0.3">
      <c r="A18" s="23" t="s">
        <v>39</v>
      </c>
      <c r="B18" s="13" t="str">
        <f t="shared" si="0"/>
        <v>2</v>
      </c>
      <c r="C18" s="13" t="str">
        <f t="shared" si="1"/>
        <v>29</v>
      </c>
      <c r="D18" s="13" t="str">
        <f t="shared" si="2"/>
        <v>290</v>
      </c>
      <c r="E18" s="24" t="s">
        <v>40</v>
      </c>
      <c r="F18" s="25">
        <v>5500000</v>
      </c>
      <c r="G18" s="25">
        <v>0</v>
      </c>
      <c r="H18" s="25">
        <v>5500000</v>
      </c>
      <c r="I18" s="25">
        <v>2069707.71</v>
      </c>
      <c r="J18" s="17">
        <f t="shared" si="3"/>
        <v>0.37631049272727274</v>
      </c>
      <c r="K18" s="25">
        <v>2705699.83</v>
      </c>
      <c r="L18" s="25">
        <v>863528.45</v>
      </c>
      <c r="M18" s="25">
        <v>1842171.38</v>
      </c>
      <c r="N18" s="17">
        <f t="shared" si="4"/>
        <v>0.89006354428664713</v>
      </c>
      <c r="O18" s="25">
        <v>227536.33</v>
      </c>
      <c r="P18" s="18">
        <f t="shared" si="5"/>
        <v>-3430292.29</v>
      </c>
    </row>
    <row r="19" spans="1:16" x14ac:dyDescent="0.3">
      <c r="A19" s="23" t="s">
        <v>41</v>
      </c>
      <c r="B19" s="13" t="str">
        <f t="shared" ref="B19:B82" si="9">LEFT(A19,1)</f>
        <v>3</v>
      </c>
      <c r="C19" s="13" t="str">
        <f t="shared" ref="C19:C82" si="10">LEFT(A19,2)</f>
        <v>30</v>
      </c>
      <c r="D19" s="13" t="str">
        <f t="shared" ref="D19:D82" si="11">LEFT(A19,3)</f>
        <v>302</v>
      </c>
      <c r="E19" s="24" t="s">
        <v>42</v>
      </c>
      <c r="F19" s="25">
        <v>0</v>
      </c>
      <c r="G19" s="25">
        <v>0</v>
      </c>
      <c r="H19" s="25">
        <v>0</v>
      </c>
      <c r="I19" s="25">
        <v>-494.01</v>
      </c>
      <c r="J19" s="17" t="str">
        <f t="shared" si="3"/>
        <v xml:space="preserve"> </v>
      </c>
      <c r="K19" s="25">
        <v>67.2</v>
      </c>
      <c r="L19" s="25">
        <v>561.21</v>
      </c>
      <c r="M19" s="25">
        <v>-494.01</v>
      </c>
      <c r="N19" s="17">
        <f t="shared" si="4"/>
        <v>1</v>
      </c>
      <c r="O19" s="25">
        <v>0</v>
      </c>
      <c r="P19" s="18">
        <f t="shared" si="5"/>
        <v>-494.01</v>
      </c>
    </row>
    <row r="20" spans="1:16" x14ac:dyDescent="0.3">
      <c r="A20" s="23" t="s">
        <v>43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4" t="s">
        <v>44</v>
      </c>
      <c r="F20" s="25">
        <v>45000</v>
      </c>
      <c r="G20" s="25">
        <v>0</v>
      </c>
      <c r="H20" s="25">
        <v>45000</v>
      </c>
      <c r="I20" s="25">
        <v>36532.839999999997</v>
      </c>
      <c r="J20" s="17">
        <f t="shared" si="3"/>
        <v>0.81184088888888883</v>
      </c>
      <c r="K20" s="25">
        <v>11412.7</v>
      </c>
      <c r="L20" s="25">
        <v>2.33</v>
      </c>
      <c r="M20" s="25">
        <v>11410.37</v>
      </c>
      <c r="N20" s="17">
        <f t="shared" si="4"/>
        <v>0.3123318636054575</v>
      </c>
      <c r="O20" s="25">
        <v>25122.47</v>
      </c>
      <c r="P20" s="18">
        <f t="shared" si="5"/>
        <v>-8467.1600000000035</v>
      </c>
    </row>
    <row r="21" spans="1:16" x14ac:dyDescent="0.3">
      <c r="A21" s="23" t="s">
        <v>45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4" t="s">
        <v>46</v>
      </c>
      <c r="F21" s="25">
        <v>3600000</v>
      </c>
      <c r="G21" s="25">
        <v>0</v>
      </c>
      <c r="H21" s="25">
        <v>3600000</v>
      </c>
      <c r="I21" s="25">
        <v>2000210.57</v>
      </c>
      <c r="J21" s="17">
        <f t="shared" si="3"/>
        <v>0.55561404722222218</v>
      </c>
      <c r="K21" s="25">
        <v>1870353.28</v>
      </c>
      <c r="L21" s="25">
        <v>60133.8</v>
      </c>
      <c r="M21" s="25">
        <v>1810219.48</v>
      </c>
      <c r="N21" s="17">
        <f t="shared" si="4"/>
        <v>0.90501445555304705</v>
      </c>
      <c r="O21" s="25">
        <v>189991.09</v>
      </c>
      <c r="P21" s="18">
        <f t="shared" si="5"/>
        <v>-1599789.43</v>
      </c>
    </row>
    <row r="22" spans="1:16" x14ac:dyDescent="0.3">
      <c r="A22" s="23" t="s">
        <v>47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4" t="s">
        <v>48</v>
      </c>
      <c r="F22" s="25">
        <v>220000</v>
      </c>
      <c r="G22" s="25">
        <v>0</v>
      </c>
      <c r="H22" s="25">
        <v>220000</v>
      </c>
      <c r="I22" s="25">
        <v>120566.91</v>
      </c>
      <c r="J22" s="17">
        <f t="shared" si="3"/>
        <v>0.54803140909090908</v>
      </c>
      <c r="K22" s="25">
        <v>126261.42</v>
      </c>
      <c r="L22" s="25">
        <v>6214.48</v>
      </c>
      <c r="M22" s="25">
        <v>120046.94</v>
      </c>
      <c r="N22" s="17">
        <f t="shared" si="4"/>
        <v>0.99568729098224384</v>
      </c>
      <c r="O22" s="25">
        <v>519.97</v>
      </c>
      <c r="P22" s="18">
        <f t="shared" si="5"/>
        <v>-99433.09</v>
      </c>
    </row>
    <row r="23" spans="1:16" x14ac:dyDescent="0.3">
      <c r="A23" s="23" t="s">
        <v>49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4" t="s">
        <v>50</v>
      </c>
      <c r="F23" s="25">
        <v>200000</v>
      </c>
      <c r="G23" s="25">
        <v>0</v>
      </c>
      <c r="H23" s="25">
        <v>200000</v>
      </c>
      <c r="I23" s="25">
        <v>99502.02</v>
      </c>
      <c r="J23" s="17">
        <f t="shared" si="3"/>
        <v>0.49751010000000001</v>
      </c>
      <c r="K23" s="25">
        <v>86810.28</v>
      </c>
      <c r="L23" s="25">
        <v>6607.56</v>
      </c>
      <c r="M23" s="25">
        <v>80202.720000000001</v>
      </c>
      <c r="N23" s="17">
        <f t="shared" si="4"/>
        <v>0.80604112358723967</v>
      </c>
      <c r="O23" s="25">
        <v>19299.3</v>
      </c>
      <c r="P23" s="18">
        <f t="shared" si="5"/>
        <v>-100497.98</v>
      </c>
    </row>
    <row r="24" spans="1:16" x14ac:dyDescent="0.3">
      <c r="A24" s="23" t="s">
        <v>51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4" t="s">
        <v>52</v>
      </c>
      <c r="F24" s="25">
        <v>280000</v>
      </c>
      <c r="G24" s="25">
        <v>0</v>
      </c>
      <c r="H24" s="25">
        <v>280000</v>
      </c>
      <c r="I24" s="25">
        <v>156515.54999999999</v>
      </c>
      <c r="J24" s="17">
        <f t="shared" si="3"/>
        <v>0.55898410714285707</v>
      </c>
      <c r="K24" s="25">
        <v>155989.87</v>
      </c>
      <c r="L24" s="25">
        <v>413.3</v>
      </c>
      <c r="M24" s="25">
        <v>155576.57</v>
      </c>
      <c r="N24" s="17">
        <f t="shared" si="4"/>
        <v>0.99400072388973504</v>
      </c>
      <c r="O24" s="25">
        <v>938.98</v>
      </c>
      <c r="P24" s="18">
        <f t="shared" si="5"/>
        <v>-123484.45000000001</v>
      </c>
    </row>
    <row r="25" spans="1:16" x14ac:dyDescent="0.3">
      <c r="A25" s="23" t="s">
        <v>53</v>
      </c>
      <c r="B25" s="13" t="str">
        <f t="shared" si="9"/>
        <v>3</v>
      </c>
      <c r="C25" s="13" t="str">
        <f t="shared" si="10"/>
        <v>32</v>
      </c>
      <c r="D25" s="13" t="str">
        <f t="shared" si="11"/>
        <v>329</v>
      </c>
      <c r="E25" s="24" t="s">
        <v>54</v>
      </c>
      <c r="F25" s="25">
        <v>15000</v>
      </c>
      <c r="G25" s="25">
        <v>0</v>
      </c>
      <c r="H25" s="25">
        <v>15000</v>
      </c>
      <c r="I25" s="25">
        <v>9391.41</v>
      </c>
      <c r="J25" s="17">
        <f t="shared" si="3"/>
        <v>0.62609400000000004</v>
      </c>
      <c r="K25" s="25">
        <v>9352.86</v>
      </c>
      <c r="L25" s="25">
        <v>0</v>
      </c>
      <c r="M25" s="25">
        <v>9352.86</v>
      </c>
      <c r="N25" s="17">
        <f t="shared" si="4"/>
        <v>0.99589518506805697</v>
      </c>
      <c r="O25" s="25">
        <v>38.549999999999997</v>
      </c>
      <c r="P25" s="18">
        <f t="shared" si="5"/>
        <v>-5608.59</v>
      </c>
    </row>
    <row r="26" spans="1:16" x14ac:dyDescent="0.3">
      <c r="A26" s="23" t="s">
        <v>55</v>
      </c>
      <c r="B26" s="13" t="str">
        <f t="shared" si="9"/>
        <v>3</v>
      </c>
      <c r="C26" s="13" t="str">
        <f t="shared" si="10"/>
        <v>32</v>
      </c>
      <c r="D26" s="13" t="str">
        <f t="shared" si="11"/>
        <v>329</v>
      </c>
      <c r="E26" s="24" t="s">
        <v>56</v>
      </c>
      <c r="F26" s="25">
        <v>300000</v>
      </c>
      <c r="G26" s="25">
        <v>0</v>
      </c>
      <c r="H26" s="25">
        <v>300000</v>
      </c>
      <c r="I26" s="25">
        <v>143861.31</v>
      </c>
      <c r="J26" s="17">
        <f t="shared" si="3"/>
        <v>0.47953770000000001</v>
      </c>
      <c r="K26" s="25">
        <v>139241.01</v>
      </c>
      <c r="L26" s="25">
        <v>0</v>
      </c>
      <c r="M26" s="25">
        <v>139241.01</v>
      </c>
      <c r="N26" s="17">
        <f t="shared" si="4"/>
        <v>0.96788365127496767</v>
      </c>
      <c r="O26" s="25">
        <v>4620.3</v>
      </c>
      <c r="P26" s="18">
        <f t="shared" si="5"/>
        <v>-156138.69</v>
      </c>
    </row>
    <row r="27" spans="1:16" x14ac:dyDescent="0.3">
      <c r="A27" s="23" t="s">
        <v>57</v>
      </c>
      <c r="B27" s="13" t="str">
        <f t="shared" si="9"/>
        <v>3</v>
      </c>
      <c r="C27" s="13" t="str">
        <f t="shared" si="10"/>
        <v>32</v>
      </c>
      <c r="D27" s="13" t="str">
        <f t="shared" si="11"/>
        <v>329</v>
      </c>
      <c r="E27" s="24" t="s">
        <v>58</v>
      </c>
      <c r="F27" s="25">
        <v>20000</v>
      </c>
      <c r="G27" s="25">
        <v>0</v>
      </c>
      <c r="H27" s="25">
        <v>20000</v>
      </c>
      <c r="I27" s="25">
        <v>10195.92</v>
      </c>
      <c r="J27" s="17">
        <f t="shared" si="3"/>
        <v>0.50979600000000003</v>
      </c>
      <c r="K27" s="25">
        <v>6597.36</v>
      </c>
      <c r="L27" s="25">
        <v>0</v>
      </c>
      <c r="M27" s="25">
        <v>6597.36</v>
      </c>
      <c r="N27" s="17">
        <f t="shared" si="4"/>
        <v>0.64705882352941169</v>
      </c>
      <c r="O27" s="25">
        <v>3598.56</v>
      </c>
      <c r="P27" s="18">
        <f t="shared" si="5"/>
        <v>-9804.08</v>
      </c>
    </row>
    <row r="28" spans="1:16" x14ac:dyDescent="0.3">
      <c r="A28" s="23" t="s">
        <v>59</v>
      </c>
      <c r="B28" s="13" t="str">
        <f t="shared" si="9"/>
        <v>3</v>
      </c>
      <c r="C28" s="13" t="str">
        <f t="shared" si="10"/>
        <v>32</v>
      </c>
      <c r="D28" s="13" t="str">
        <f t="shared" si="11"/>
        <v>329</v>
      </c>
      <c r="E28" s="24" t="s">
        <v>60</v>
      </c>
      <c r="F28" s="25">
        <v>10000</v>
      </c>
      <c r="G28" s="25">
        <v>0</v>
      </c>
      <c r="H28" s="25">
        <v>10000</v>
      </c>
      <c r="I28" s="25">
        <v>7155.95</v>
      </c>
      <c r="J28" s="17">
        <f t="shared" si="3"/>
        <v>0.71559499999999998</v>
      </c>
      <c r="K28" s="25">
        <v>2087.0500000000002</v>
      </c>
      <c r="L28" s="25">
        <v>0</v>
      </c>
      <c r="M28" s="25">
        <v>2087.0500000000002</v>
      </c>
      <c r="N28" s="17">
        <f t="shared" si="4"/>
        <v>0.29165240114869445</v>
      </c>
      <c r="O28" s="25">
        <v>5068.8999999999996</v>
      </c>
      <c r="P28" s="18">
        <f t="shared" si="5"/>
        <v>-2844.05</v>
      </c>
    </row>
    <row r="29" spans="1:16" x14ac:dyDescent="0.3">
      <c r="A29" s="23" t="s">
        <v>61</v>
      </c>
      <c r="B29" s="13" t="str">
        <f t="shared" si="9"/>
        <v>3</v>
      </c>
      <c r="C29" s="13" t="str">
        <f t="shared" si="10"/>
        <v>32</v>
      </c>
      <c r="D29" s="13" t="str">
        <f t="shared" si="11"/>
        <v>329</v>
      </c>
      <c r="E29" s="24" t="s">
        <v>278</v>
      </c>
      <c r="F29" s="25">
        <v>10000</v>
      </c>
      <c r="G29" s="25">
        <v>0</v>
      </c>
      <c r="H29" s="25">
        <v>10000</v>
      </c>
      <c r="I29" s="25">
        <v>3653.25</v>
      </c>
      <c r="J29" s="17">
        <f t="shared" si="3"/>
        <v>0.36532500000000001</v>
      </c>
      <c r="K29" s="25">
        <v>3653.25</v>
      </c>
      <c r="L29" s="25">
        <v>0</v>
      </c>
      <c r="M29" s="25">
        <v>3653.25</v>
      </c>
      <c r="N29" s="17">
        <f t="shared" si="4"/>
        <v>1</v>
      </c>
      <c r="O29" s="25">
        <v>0</v>
      </c>
      <c r="P29" s="18">
        <f t="shared" si="5"/>
        <v>-6346.75</v>
      </c>
    </row>
    <row r="30" spans="1:16" x14ac:dyDescent="0.3">
      <c r="A30" s="23" t="s">
        <v>62</v>
      </c>
      <c r="B30" s="13" t="str">
        <f t="shared" si="9"/>
        <v>3</v>
      </c>
      <c r="C30" s="13" t="str">
        <f t="shared" si="10"/>
        <v>33</v>
      </c>
      <c r="D30" s="13" t="str">
        <f t="shared" si="11"/>
        <v>330</v>
      </c>
      <c r="E30" s="24" t="s">
        <v>63</v>
      </c>
      <c r="F30" s="25">
        <v>5600000</v>
      </c>
      <c r="G30" s="25">
        <v>0</v>
      </c>
      <c r="H30" s="25">
        <v>5600000</v>
      </c>
      <c r="I30" s="25">
        <v>2929716.84</v>
      </c>
      <c r="J30" s="17">
        <f t="shared" si="3"/>
        <v>0.52316372142857137</v>
      </c>
      <c r="K30" s="25">
        <v>2930391.15</v>
      </c>
      <c r="L30" s="25">
        <v>674.31</v>
      </c>
      <c r="M30" s="25">
        <v>2929716.84</v>
      </c>
      <c r="N30" s="17">
        <f t="shared" si="4"/>
        <v>1</v>
      </c>
      <c r="O30" s="25">
        <v>0</v>
      </c>
      <c r="P30" s="18">
        <f t="shared" si="5"/>
        <v>-2670283.16</v>
      </c>
    </row>
    <row r="31" spans="1:16" x14ac:dyDescent="0.3">
      <c r="A31" s="23" t="s">
        <v>64</v>
      </c>
      <c r="B31" s="13" t="str">
        <f t="shared" si="9"/>
        <v>3</v>
      </c>
      <c r="C31" s="13" t="str">
        <f t="shared" si="10"/>
        <v>33</v>
      </c>
      <c r="D31" s="13" t="str">
        <f t="shared" si="11"/>
        <v>331</v>
      </c>
      <c r="E31" s="24" t="s">
        <v>65</v>
      </c>
      <c r="F31" s="25">
        <v>1650000</v>
      </c>
      <c r="G31" s="25">
        <v>0</v>
      </c>
      <c r="H31" s="25">
        <v>1650000</v>
      </c>
      <c r="I31" s="25">
        <v>1598485.71</v>
      </c>
      <c r="J31" s="17">
        <f t="shared" si="3"/>
        <v>0.96877921818181811</v>
      </c>
      <c r="K31" s="25">
        <v>89830.27</v>
      </c>
      <c r="L31" s="25">
        <v>2002.49</v>
      </c>
      <c r="M31" s="25">
        <v>87827.78</v>
      </c>
      <c r="N31" s="17">
        <f t="shared" si="4"/>
        <v>5.4944363562687087E-2</v>
      </c>
      <c r="O31" s="25">
        <v>1510657.93</v>
      </c>
      <c r="P31" s="18">
        <f t="shared" si="5"/>
        <v>-51514.290000000037</v>
      </c>
    </row>
    <row r="32" spans="1:16" x14ac:dyDescent="0.3">
      <c r="A32" s="23" t="s">
        <v>66</v>
      </c>
      <c r="B32" s="13" t="str">
        <f t="shared" si="9"/>
        <v>3</v>
      </c>
      <c r="C32" s="13" t="str">
        <f t="shared" si="10"/>
        <v>33</v>
      </c>
      <c r="D32" s="13" t="str">
        <f t="shared" si="11"/>
        <v>334</v>
      </c>
      <c r="E32" s="24" t="s">
        <v>219</v>
      </c>
      <c r="F32" s="25">
        <v>40000</v>
      </c>
      <c r="G32" s="25">
        <v>0</v>
      </c>
      <c r="H32" s="25">
        <v>40000</v>
      </c>
      <c r="I32" s="25">
        <v>24542.45</v>
      </c>
      <c r="J32" s="17">
        <f t="shared" si="3"/>
        <v>0.61356125000000006</v>
      </c>
      <c r="K32" s="25">
        <v>24091.119999999999</v>
      </c>
      <c r="L32" s="25">
        <v>397.86</v>
      </c>
      <c r="M32" s="25">
        <v>23693.26</v>
      </c>
      <c r="N32" s="17">
        <f t="shared" si="4"/>
        <v>0.96539913496818763</v>
      </c>
      <c r="O32" s="25">
        <v>849.19</v>
      </c>
      <c r="P32" s="18">
        <f t="shared" si="5"/>
        <v>-15457.55</v>
      </c>
    </row>
    <row r="33" spans="1:16" x14ac:dyDescent="0.3">
      <c r="A33" s="23" t="s">
        <v>67</v>
      </c>
      <c r="B33" s="13" t="str">
        <f t="shared" si="9"/>
        <v>3</v>
      </c>
      <c r="C33" s="13" t="str">
        <f t="shared" si="10"/>
        <v>33</v>
      </c>
      <c r="D33" s="13" t="str">
        <f t="shared" si="11"/>
        <v>335</v>
      </c>
      <c r="E33" s="24" t="s">
        <v>68</v>
      </c>
      <c r="F33" s="25">
        <v>950000</v>
      </c>
      <c r="G33" s="25">
        <v>0</v>
      </c>
      <c r="H33" s="25">
        <v>950000</v>
      </c>
      <c r="I33" s="25">
        <v>51955.6</v>
      </c>
      <c r="J33" s="17">
        <f t="shared" si="3"/>
        <v>5.4690105263157894E-2</v>
      </c>
      <c r="K33" s="25">
        <v>230728.98</v>
      </c>
      <c r="L33" s="25">
        <v>191712.44</v>
      </c>
      <c r="M33" s="25">
        <v>39016.54</v>
      </c>
      <c r="N33" s="17">
        <f t="shared" si="4"/>
        <v>0.7509592806165265</v>
      </c>
      <c r="O33" s="25">
        <v>12939.06</v>
      </c>
      <c r="P33" s="18">
        <f t="shared" si="5"/>
        <v>-898044.4</v>
      </c>
    </row>
    <row r="34" spans="1:16" x14ac:dyDescent="0.3">
      <c r="A34" s="23" t="s">
        <v>69</v>
      </c>
      <c r="B34" s="13" t="str">
        <f t="shared" si="9"/>
        <v>3</v>
      </c>
      <c r="C34" s="13" t="str">
        <f t="shared" si="10"/>
        <v>33</v>
      </c>
      <c r="D34" s="13" t="str">
        <f t="shared" si="11"/>
        <v>335</v>
      </c>
      <c r="E34" s="24" t="s">
        <v>70</v>
      </c>
      <c r="F34" s="25">
        <v>60000</v>
      </c>
      <c r="G34" s="25">
        <v>0</v>
      </c>
      <c r="H34" s="25">
        <v>60000</v>
      </c>
      <c r="I34" s="25">
        <v>50945.73</v>
      </c>
      <c r="J34" s="17">
        <f t="shared" si="3"/>
        <v>0.8490955</v>
      </c>
      <c r="K34" s="25">
        <v>0</v>
      </c>
      <c r="L34" s="25">
        <v>0</v>
      </c>
      <c r="M34" s="25">
        <v>0</v>
      </c>
      <c r="N34" s="17">
        <f t="shared" si="4"/>
        <v>0</v>
      </c>
      <c r="O34" s="25">
        <v>50945.73</v>
      </c>
      <c r="P34" s="18">
        <f t="shared" si="5"/>
        <v>-9054.2699999999968</v>
      </c>
    </row>
    <row r="35" spans="1:16" x14ac:dyDescent="0.3">
      <c r="A35" s="23" t="s">
        <v>71</v>
      </c>
      <c r="B35" s="13" t="str">
        <f t="shared" si="9"/>
        <v>3</v>
      </c>
      <c r="C35" s="13" t="str">
        <f t="shared" si="10"/>
        <v>33</v>
      </c>
      <c r="D35" s="13" t="str">
        <f t="shared" si="11"/>
        <v>335</v>
      </c>
      <c r="E35" s="24" t="s">
        <v>72</v>
      </c>
      <c r="F35" s="25">
        <v>550000</v>
      </c>
      <c r="G35" s="25">
        <v>0</v>
      </c>
      <c r="H35" s="25">
        <v>550000</v>
      </c>
      <c r="I35" s="25">
        <v>113292.01</v>
      </c>
      <c r="J35" s="17">
        <f t="shared" si="3"/>
        <v>0.20598547272727272</v>
      </c>
      <c r="K35" s="25">
        <v>44655.69</v>
      </c>
      <c r="L35" s="25">
        <v>553.28</v>
      </c>
      <c r="M35" s="25">
        <v>44102.41</v>
      </c>
      <c r="N35" s="17">
        <f t="shared" si="4"/>
        <v>0.38928085043243565</v>
      </c>
      <c r="O35" s="25">
        <v>69189.600000000006</v>
      </c>
      <c r="P35" s="18">
        <f t="shared" si="5"/>
        <v>-436707.99</v>
      </c>
    </row>
    <row r="36" spans="1:16" x14ac:dyDescent="0.3">
      <c r="A36" s="23" t="s">
        <v>73</v>
      </c>
      <c r="B36" s="13" t="str">
        <f t="shared" si="9"/>
        <v>3</v>
      </c>
      <c r="C36" s="13" t="str">
        <f t="shared" si="10"/>
        <v>33</v>
      </c>
      <c r="D36" s="13" t="str">
        <f t="shared" si="11"/>
        <v>335</v>
      </c>
      <c r="E36" s="24" t="s">
        <v>74</v>
      </c>
      <c r="F36" s="25">
        <v>4500000</v>
      </c>
      <c r="G36" s="25">
        <v>0</v>
      </c>
      <c r="H36" s="25">
        <v>4500000</v>
      </c>
      <c r="I36" s="25">
        <v>4174947.93</v>
      </c>
      <c r="J36" s="17">
        <f t="shared" si="3"/>
        <v>0.92776620666666665</v>
      </c>
      <c r="K36" s="25">
        <v>3598377.04</v>
      </c>
      <c r="L36" s="25">
        <v>0</v>
      </c>
      <c r="M36" s="25">
        <v>3598377.04</v>
      </c>
      <c r="N36" s="17">
        <f t="shared" si="4"/>
        <v>0.8618974656289905</v>
      </c>
      <c r="O36" s="25">
        <v>576570.89</v>
      </c>
      <c r="P36" s="18">
        <f t="shared" si="5"/>
        <v>-325052.06999999983</v>
      </c>
    </row>
    <row r="37" spans="1:16" x14ac:dyDescent="0.3">
      <c r="A37" s="23" t="s">
        <v>75</v>
      </c>
      <c r="B37" s="13" t="str">
        <f t="shared" si="9"/>
        <v>3</v>
      </c>
      <c r="C37" s="13" t="str">
        <f t="shared" si="10"/>
        <v>33</v>
      </c>
      <c r="D37" s="13" t="str">
        <f t="shared" si="11"/>
        <v>335</v>
      </c>
      <c r="E37" s="24" t="s">
        <v>76</v>
      </c>
      <c r="F37" s="25">
        <v>350000</v>
      </c>
      <c r="G37" s="25">
        <v>0</v>
      </c>
      <c r="H37" s="25">
        <v>350000</v>
      </c>
      <c r="I37" s="25">
        <v>194025.17</v>
      </c>
      <c r="J37" s="17">
        <f t="shared" si="3"/>
        <v>0.55435762857142856</v>
      </c>
      <c r="K37" s="25">
        <v>177478.36</v>
      </c>
      <c r="L37" s="25">
        <v>2133.7600000000002</v>
      </c>
      <c r="M37" s="25">
        <v>175344.6</v>
      </c>
      <c r="N37" s="17">
        <f t="shared" si="4"/>
        <v>0.90372089353149387</v>
      </c>
      <c r="O37" s="25">
        <v>18680.57</v>
      </c>
      <c r="P37" s="18">
        <f t="shared" si="5"/>
        <v>-155974.82999999999</v>
      </c>
    </row>
    <row r="38" spans="1:16" x14ac:dyDescent="0.3">
      <c r="A38" s="23" t="s">
        <v>77</v>
      </c>
      <c r="B38" s="13" t="str">
        <f t="shared" si="9"/>
        <v>3</v>
      </c>
      <c r="C38" s="13" t="str">
        <f t="shared" si="10"/>
        <v>33</v>
      </c>
      <c r="D38" s="13" t="str">
        <f t="shared" si="11"/>
        <v>338</v>
      </c>
      <c r="E38" s="24" t="s">
        <v>78</v>
      </c>
      <c r="F38" s="25">
        <v>750000</v>
      </c>
      <c r="G38" s="25">
        <v>0</v>
      </c>
      <c r="H38" s="25">
        <v>750000</v>
      </c>
      <c r="I38" s="25">
        <v>565216.54</v>
      </c>
      <c r="J38" s="17">
        <f t="shared" si="3"/>
        <v>0.75362205333333343</v>
      </c>
      <c r="K38" s="25">
        <v>565216.54</v>
      </c>
      <c r="L38" s="25">
        <v>0</v>
      </c>
      <c r="M38" s="25">
        <v>565216.54</v>
      </c>
      <c r="N38" s="17">
        <f t="shared" si="4"/>
        <v>1</v>
      </c>
      <c r="O38" s="25">
        <v>0</v>
      </c>
      <c r="P38" s="18">
        <f t="shared" si="5"/>
        <v>-184783.45999999996</v>
      </c>
    </row>
    <row r="39" spans="1:16" x14ac:dyDescent="0.3">
      <c r="A39" s="23" t="s">
        <v>79</v>
      </c>
      <c r="B39" s="13" t="str">
        <f t="shared" si="9"/>
        <v>3</v>
      </c>
      <c r="C39" s="13" t="str">
        <f t="shared" si="10"/>
        <v>34</v>
      </c>
      <c r="D39" s="13" t="str">
        <f t="shared" si="11"/>
        <v>342</v>
      </c>
      <c r="E39" s="24" t="s">
        <v>80</v>
      </c>
      <c r="F39" s="25">
        <v>85000</v>
      </c>
      <c r="G39" s="25">
        <v>0</v>
      </c>
      <c r="H39" s="25">
        <v>85000</v>
      </c>
      <c r="I39" s="25">
        <v>47032</v>
      </c>
      <c r="J39" s="17">
        <f t="shared" si="3"/>
        <v>0.55331764705882358</v>
      </c>
      <c r="K39" s="25">
        <v>47159</v>
      </c>
      <c r="L39" s="25">
        <v>127</v>
      </c>
      <c r="M39" s="25">
        <v>47032</v>
      </c>
      <c r="N39" s="17">
        <f t="shared" si="4"/>
        <v>1</v>
      </c>
      <c r="O39" s="25">
        <v>0</v>
      </c>
      <c r="P39" s="18">
        <f t="shared" si="5"/>
        <v>-37968</v>
      </c>
    </row>
    <row r="40" spans="1:16" x14ac:dyDescent="0.3">
      <c r="A40" s="23" t="s">
        <v>81</v>
      </c>
      <c r="B40" s="13" t="str">
        <f t="shared" si="9"/>
        <v>3</v>
      </c>
      <c r="C40" s="13" t="str">
        <f t="shared" si="10"/>
        <v>34</v>
      </c>
      <c r="D40" s="13" t="str">
        <f t="shared" si="11"/>
        <v>342</v>
      </c>
      <c r="E40" s="24" t="s">
        <v>82</v>
      </c>
      <c r="F40" s="25">
        <v>1109000</v>
      </c>
      <c r="G40" s="25">
        <v>0</v>
      </c>
      <c r="H40" s="25">
        <v>1109000</v>
      </c>
      <c r="I40" s="25">
        <v>314756.33</v>
      </c>
      <c r="J40" s="17">
        <f t="shared" si="3"/>
        <v>0.28381995491433726</v>
      </c>
      <c r="K40" s="25">
        <v>314756.33</v>
      </c>
      <c r="L40" s="25">
        <v>0</v>
      </c>
      <c r="M40" s="25">
        <v>314756.33</v>
      </c>
      <c r="N40" s="17">
        <f t="shared" si="4"/>
        <v>1</v>
      </c>
      <c r="O40" s="25">
        <v>0</v>
      </c>
      <c r="P40" s="18">
        <f t="shared" si="5"/>
        <v>-794243.66999999993</v>
      </c>
    </row>
    <row r="41" spans="1:16" x14ac:dyDescent="0.3">
      <c r="A41" s="23" t="s">
        <v>83</v>
      </c>
      <c r="B41" s="13" t="str">
        <f t="shared" si="9"/>
        <v>3</v>
      </c>
      <c r="C41" s="13" t="str">
        <f t="shared" si="10"/>
        <v>34</v>
      </c>
      <c r="D41" s="13" t="str">
        <f t="shared" si="11"/>
        <v>349</v>
      </c>
      <c r="E41" s="24" t="s">
        <v>84</v>
      </c>
      <c r="F41" s="25">
        <v>20000</v>
      </c>
      <c r="G41" s="25">
        <v>0</v>
      </c>
      <c r="H41" s="25">
        <v>20000</v>
      </c>
      <c r="I41" s="25">
        <v>5505.43</v>
      </c>
      <c r="J41" s="17">
        <f t="shared" si="3"/>
        <v>0.2752715</v>
      </c>
      <c r="K41" s="25">
        <v>5478.43</v>
      </c>
      <c r="L41" s="25">
        <v>54</v>
      </c>
      <c r="M41" s="25">
        <v>5424.43</v>
      </c>
      <c r="N41" s="17">
        <f t="shared" si="4"/>
        <v>0.98528725276681384</v>
      </c>
      <c r="O41" s="25">
        <v>81</v>
      </c>
      <c r="P41" s="18">
        <f t="shared" si="5"/>
        <v>-14494.57</v>
      </c>
    </row>
    <row r="42" spans="1:16" x14ac:dyDescent="0.3">
      <c r="A42" s="23" t="s">
        <v>85</v>
      </c>
      <c r="B42" s="13" t="str">
        <f t="shared" si="9"/>
        <v>3</v>
      </c>
      <c r="C42" s="13" t="str">
        <f t="shared" si="10"/>
        <v>34</v>
      </c>
      <c r="D42" s="13" t="str">
        <f t="shared" si="11"/>
        <v>349</v>
      </c>
      <c r="E42" s="24" t="s">
        <v>86</v>
      </c>
      <c r="F42" s="25">
        <v>25000</v>
      </c>
      <c r="G42" s="25">
        <v>0</v>
      </c>
      <c r="H42" s="25">
        <v>25000</v>
      </c>
      <c r="I42" s="25">
        <v>12740.08</v>
      </c>
      <c r="J42" s="17">
        <f t="shared" si="3"/>
        <v>0.50960320000000003</v>
      </c>
      <c r="K42" s="25">
        <v>8958.51</v>
      </c>
      <c r="L42" s="25">
        <v>0</v>
      </c>
      <c r="M42" s="25">
        <v>8958.51</v>
      </c>
      <c r="N42" s="17">
        <f t="shared" si="4"/>
        <v>0.70317533327891191</v>
      </c>
      <c r="O42" s="25">
        <v>3781.57</v>
      </c>
      <c r="P42" s="18">
        <f t="shared" si="5"/>
        <v>-12259.92</v>
      </c>
    </row>
    <row r="43" spans="1:16" x14ac:dyDescent="0.3">
      <c r="A43" s="23" t="s">
        <v>87</v>
      </c>
      <c r="B43" s="13" t="str">
        <f t="shared" si="9"/>
        <v>3</v>
      </c>
      <c r="C43" s="13" t="str">
        <f t="shared" si="10"/>
        <v>34</v>
      </c>
      <c r="D43" s="13" t="str">
        <f t="shared" si="11"/>
        <v>349</v>
      </c>
      <c r="E43" s="24" t="s">
        <v>88</v>
      </c>
      <c r="F43" s="25">
        <v>15000</v>
      </c>
      <c r="G43" s="25">
        <v>0</v>
      </c>
      <c r="H43" s="25">
        <v>15000</v>
      </c>
      <c r="I43" s="25">
        <v>6528.66</v>
      </c>
      <c r="J43" s="17">
        <f t="shared" si="3"/>
        <v>0.43524399999999996</v>
      </c>
      <c r="K43" s="25">
        <v>5950.17</v>
      </c>
      <c r="L43" s="25">
        <v>247.93</v>
      </c>
      <c r="M43" s="25">
        <v>5702.24</v>
      </c>
      <c r="N43" s="17">
        <f t="shared" si="4"/>
        <v>0.8734165969739579</v>
      </c>
      <c r="O43" s="25">
        <v>826.42</v>
      </c>
      <c r="P43" s="18">
        <f t="shared" si="5"/>
        <v>-8471.34</v>
      </c>
    </row>
    <row r="44" spans="1:16" x14ac:dyDescent="0.3">
      <c r="A44" s="23" t="s">
        <v>89</v>
      </c>
      <c r="B44" s="13" t="str">
        <f t="shared" si="9"/>
        <v>3</v>
      </c>
      <c r="C44" s="13" t="str">
        <f t="shared" si="10"/>
        <v>34</v>
      </c>
      <c r="D44" s="13" t="str">
        <f t="shared" si="11"/>
        <v>349</v>
      </c>
      <c r="E44" s="24" t="s">
        <v>90</v>
      </c>
      <c r="F44" s="25">
        <v>0</v>
      </c>
      <c r="G44" s="25">
        <v>0</v>
      </c>
      <c r="H44" s="25">
        <v>0</v>
      </c>
      <c r="I44" s="25">
        <v>165.29</v>
      </c>
      <c r="J44" s="17" t="str">
        <f t="shared" si="3"/>
        <v xml:space="preserve"> </v>
      </c>
      <c r="K44" s="25">
        <v>165.29</v>
      </c>
      <c r="L44" s="25">
        <v>0</v>
      </c>
      <c r="M44" s="25">
        <v>165.29</v>
      </c>
      <c r="N44" s="17">
        <f t="shared" si="4"/>
        <v>1</v>
      </c>
      <c r="O44" s="25">
        <v>0</v>
      </c>
      <c r="P44" s="18">
        <f t="shared" si="5"/>
        <v>165.29</v>
      </c>
    </row>
    <row r="45" spans="1:16" x14ac:dyDescent="0.3">
      <c r="A45" s="23" t="s">
        <v>209</v>
      </c>
      <c r="B45" s="13" t="str">
        <f t="shared" si="9"/>
        <v>3</v>
      </c>
      <c r="C45" s="13" t="str">
        <f t="shared" si="10"/>
        <v>34</v>
      </c>
      <c r="D45" s="13" t="str">
        <f t="shared" si="11"/>
        <v>349</v>
      </c>
      <c r="E45" s="24" t="s">
        <v>279</v>
      </c>
      <c r="F45" s="25">
        <v>0</v>
      </c>
      <c r="G45" s="25">
        <v>0</v>
      </c>
      <c r="H45" s="25">
        <v>0</v>
      </c>
      <c r="I45" s="25">
        <v>11997.65</v>
      </c>
      <c r="J45" s="17" t="str">
        <f t="shared" si="3"/>
        <v xml:space="preserve"> </v>
      </c>
      <c r="K45" s="25">
        <v>8404.69</v>
      </c>
      <c r="L45" s="25">
        <v>0</v>
      </c>
      <c r="M45" s="25">
        <v>8404.69</v>
      </c>
      <c r="N45" s="17">
        <f t="shared" si="4"/>
        <v>0.70052802007059722</v>
      </c>
      <c r="O45" s="25">
        <v>3592.96</v>
      </c>
      <c r="P45" s="18">
        <f t="shared" si="5"/>
        <v>11997.65</v>
      </c>
    </row>
    <row r="46" spans="1:16" x14ac:dyDescent="0.3">
      <c r="A46" s="23" t="s">
        <v>266</v>
      </c>
      <c r="B46" s="13" t="str">
        <f t="shared" si="9"/>
        <v>3</v>
      </c>
      <c r="C46" s="13" t="str">
        <f t="shared" si="10"/>
        <v>34</v>
      </c>
      <c r="D46" s="13" t="str">
        <f t="shared" si="11"/>
        <v>349</v>
      </c>
      <c r="E46" s="24" t="s">
        <v>280</v>
      </c>
      <c r="F46" s="25">
        <v>1711000</v>
      </c>
      <c r="G46" s="25">
        <v>0</v>
      </c>
      <c r="H46" s="25">
        <v>1711000</v>
      </c>
      <c r="I46" s="25">
        <v>12198.33</v>
      </c>
      <c r="J46" s="17">
        <f t="shared" si="3"/>
        <v>7.1293571011104614E-3</v>
      </c>
      <c r="K46" s="25">
        <v>12198.33</v>
      </c>
      <c r="L46" s="25">
        <v>0</v>
      </c>
      <c r="M46" s="25">
        <v>12198.33</v>
      </c>
      <c r="N46" s="17">
        <f t="shared" si="4"/>
        <v>1</v>
      </c>
      <c r="O46" s="25">
        <v>0</v>
      </c>
      <c r="P46" s="18">
        <f t="shared" si="5"/>
        <v>-1698801.67</v>
      </c>
    </row>
    <row r="47" spans="1:16" x14ac:dyDescent="0.3">
      <c r="A47" s="23" t="s">
        <v>267</v>
      </c>
      <c r="B47" s="13" t="str">
        <f t="shared" si="9"/>
        <v>3</v>
      </c>
      <c r="C47" s="13" t="str">
        <f t="shared" si="10"/>
        <v>34</v>
      </c>
      <c r="D47" s="13" t="str">
        <f t="shared" si="11"/>
        <v>349</v>
      </c>
      <c r="E47" s="24" t="s">
        <v>281</v>
      </c>
      <c r="F47" s="25">
        <v>292295</v>
      </c>
      <c r="G47" s="25">
        <v>0</v>
      </c>
      <c r="H47" s="25">
        <v>292295</v>
      </c>
      <c r="I47" s="25">
        <v>78968.009999999995</v>
      </c>
      <c r="J47" s="17">
        <f t="shared" si="3"/>
        <v>0.27016544928924546</v>
      </c>
      <c r="K47" s="25">
        <v>12497.92</v>
      </c>
      <c r="L47" s="25">
        <v>0</v>
      </c>
      <c r="M47" s="25">
        <v>12497.92</v>
      </c>
      <c r="N47" s="17">
        <f t="shared" si="4"/>
        <v>0.15826560654118041</v>
      </c>
      <c r="O47" s="25">
        <v>66470.09</v>
      </c>
      <c r="P47" s="18">
        <f t="shared" si="5"/>
        <v>-213326.99</v>
      </c>
    </row>
    <row r="48" spans="1:16" x14ac:dyDescent="0.3">
      <c r="A48" s="23" t="s">
        <v>268</v>
      </c>
      <c r="B48" s="13" t="str">
        <f t="shared" si="9"/>
        <v>3</v>
      </c>
      <c r="C48" s="13" t="str">
        <f t="shared" si="10"/>
        <v>34</v>
      </c>
      <c r="D48" s="13" t="str">
        <f t="shared" si="11"/>
        <v>349</v>
      </c>
      <c r="E48" s="24" t="s">
        <v>282</v>
      </c>
      <c r="F48" s="25">
        <v>90000</v>
      </c>
      <c r="G48" s="25">
        <v>0</v>
      </c>
      <c r="H48" s="25">
        <v>90000</v>
      </c>
      <c r="I48" s="25">
        <v>0</v>
      </c>
      <c r="J48" s="17">
        <f t="shared" si="3"/>
        <v>0</v>
      </c>
      <c r="K48" s="25">
        <v>0</v>
      </c>
      <c r="L48" s="25">
        <v>0</v>
      </c>
      <c r="M48" s="25">
        <v>0</v>
      </c>
      <c r="N48" s="17" t="str">
        <f t="shared" si="4"/>
        <v xml:space="preserve"> </v>
      </c>
      <c r="O48" s="25">
        <v>0</v>
      </c>
      <c r="P48" s="18">
        <f t="shared" si="5"/>
        <v>-90000</v>
      </c>
    </row>
    <row r="49" spans="1:16" x14ac:dyDescent="0.3">
      <c r="A49" s="23" t="s">
        <v>283</v>
      </c>
      <c r="B49" s="13" t="str">
        <f t="shared" si="9"/>
        <v>3</v>
      </c>
      <c r="C49" s="13" t="str">
        <f t="shared" si="10"/>
        <v>34</v>
      </c>
      <c r="D49" s="13" t="str">
        <f t="shared" si="11"/>
        <v>349</v>
      </c>
      <c r="E49" s="24" t="s">
        <v>284</v>
      </c>
      <c r="F49" s="25">
        <v>265200</v>
      </c>
      <c r="G49" s="25">
        <v>0</v>
      </c>
      <c r="H49" s="25">
        <v>265200</v>
      </c>
      <c r="I49" s="25">
        <v>0</v>
      </c>
      <c r="J49" s="17">
        <f t="shared" si="3"/>
        <v>0</v>
      </c>
      <c r="K49" s="25">
        <v>0</v>
      </c>
      <c r="L49" s="25">
        <v>0</v>
      </c>
      <c r="M49" s="25">
        <v>0</v>
      </c>
      <c r="N49" s="17" t="str">
        <f t="shared" si="4"/>
        <v xml:space="preserve"> </v>
      </c>
      <c r="O49" s="25">
        <v>0</v>
      </c>
      <c r="P49" s="18">
        <f t="shared" si="5"/>
        <v>-265200</v>
      </c>
    </row>
    <row r="50" spans="1:16" x14ac:dyDescent="0.3">
      <c r="A50" s="23" t="s">
        <v>91</v>
      </c>
      <c r="B50" s="13" t="str">
        <f t="shared" si="9"/>
        <v>3</v>
      </c>
      <c r="C50" s="13" t="str">
        <f t="shared" si="10"/>
        <v>35</v>
      </c>
      <c r="D50" s="13" t="str">
        <f t="shared" si="11"/>
        <v>351</v>
      </c>
      <c r="E50" s="24" t="s">
        <v>92</v>
      </c>
      <c r="F50" s="25">
        <v>1250000</v>
      </c>
      <c r="G50" s="25">
        <v>0</v>
      </c>
      <c r="H50" s="25">
        <v>1250000</v>
      </c>
      <c r="I50" s="25">
        <v>0</v>
      </c>
      <c r="J50" s="17">
        <f t="shared" si="3"/>
        <v>0</v>
      </c>
      <c r="K50" s="25">
        <v>0</v>
      </c>
      <c r="L50" s="25">
        <v>0</v>
      </c>
      <c r="M50" s="25">
        <v>0</v>
      </c>
      <c r="N50" s="17" t="str">
        <f t="shared" si="4"/>
        <v xml:space="preserve"> </v>
      </c>
      <c r="O50" s="25">
        <v>0</v>
      </c>
      <c r="P50" s="18">
        <f t="shared" si="5"/>
        <v>-1250000</v>
      </c>
    </row>
    <row r="51" spans="1:16" x14ac:dyDescent="0.3">
      <c r="A51" s="23" t="s">
        <v>93</v>
      </c>
      <c r="B51" s="13" t="str">
        <f t="shared" si="9"/>
        <v>3</v>
      </c>
      <c r="C51" s="13" t="str">
        <f t="shared" si="10"/>
        <v>36</v>
      </c>
      <c r="D51" s="13" t="str">
        <f t="shared" si="11"/>
        <v>360</v>
      </c>
      <c r="E51" s="24" t="s">
        <v>94</v>
      </c>
      <c r="F51" s="25">
        <v>230000</v>
      </c>
      <c r="G51" s="25">
        <v>0</v>
      </c>
      <c r="H51" s="25">
        <v>230000</v>
      </c>
      <c r="I51" s="25">
        <v>167554.04999999999</v>
      </c>
      <c r="J51" s="17">
        <f t="shared" si="3"/>
        <v>0.72849586956521739</v>
      </c>
      <c r="K51" s="25">
        <v>122891.02</v>
      </c>
      <c r="L51" s="25">
        <v>0</v>
      </c>
      <c r="M51" s="25">
        <v>122891.02</v>
      </c>
      <c r="N51" s="17">
        <f t="shared" si="4"/>
        <v>0.73344105976549068</v>
      </c>
      <c r="O51" s="25">
        <v>44663.03</v>
      </c>
      <c r="P51" s="18">
        <f t="shared" si="5"/>
        <v>-62445.950000000012</v>
      </c>
    </row>
    <row r="52" spans="1:16" x14ac:dyDescent="0.3">
      <c r="A52" s="23" t="s">
        <v>95</v>
      </c>
      <c r="B52" s="13" t="str">
        <f t="shared" si="9"/>
        <v>3</v>
      </c>
      <c r="C52" s="13" t="str">
        <f t="shared" si="10"/>
        <v>36</v>
      </c>
      <c r="D52" s="13" t="str">
        <f t="shared" si="11"/>
        <v>360</v>
      </c>
      <c r="E52" s="24" t="s">
        <v>96</v>
      </c>
      <c r="F52" s="25">
        <v>100000</v>
      </c>
      <c r="G52" s="25">
        <v>0</v>
      </c>
      <c r="H52" s="25">
        <v>100000</v>
      </c>
      <c r="I52" s="25">
        <v>26214</v>
      </c>
      <c r="J52" s="17">
        <f t="shared" si="3"/>
        <v>0.26213999999999998</v>
      </c>
      <c r="K52" s="25">
        <v>26214</v>
      </c>
      <c r="L52" s="25">
        <v>0</v>
      </c>
      <c r="M52" s="25">
        <v>26214</v>
      </c>
      <c r="N52" s="17">
        <f t="shared" si="4"/>
        <v>1</v>
      </c>
      <c r="O52" s="25">
        <v>0</v>
      </c>
      <c r="P52" s="18">
        <f t="shared" si="5"/>
        <v>-73786</v>
      </c>
    </row>
    <row r="53" spans="1:16" x14ac:dyDescent="0.3">
      <c r="A53" s="23" t="s">
        <v>97</v>
      </c>
      <c r="B53" s="13" t="str">
        <f t="shared" si="9"/>
        <v>3</v>
      </c>
      <c r="C53" s="13" t="str">
        <f t="shared" si="10"/>
        <v>36</v>
      </c>
      <c r="D53" s="13" t="str">
        <f t="shared" si="11"/>
        <v>360</v>
      </c>
      <c r="E53" s="24" t="s">
        <v>98</v>
      </c>
      <c r="F53" s="25">
        <v>17500</v>
      </c>
      <c r="G53" s="25">
        <v>0</v>
      </c>
      <c r="H53" s="25">
        <v>17500</v>
      </c>
      <c r="I53" s="25">
        <v>0</v>
      </c>
      <c r="J53" s="17">
        <f t="shared" si="3"/>
        <v>0</v>
      </c>
      <c r="K53" s="25">
        <v>0</v>
      </c>
      <c r="L53" s="25">
        <v>0</v>
      </c>
      <c r="M53" s="25">
        <v>0</v>
      </c>
      <c r="N53" s="17" t="str">
        <f t="shared" si="4"/>
        <v xml:space="preserve"> </v>
      </c>
      <c r="O53" s="25">
        <v>0</v>
      </c>
      <c r="P53" s="18">
        <f t="shared" si="5"/>
        <v>-17500</v>
      </c>
    </row>
    <row r="54" spans="1:16" x14ac:dyDescent="0.3">
      <c r="A54" s="23" t="s">
        <v>99</v>
      </c>
      <c r="B54" s="13" t="str">
        <f t="shared" si="9"/>
        <v>3</v>
      </c>
      <c r="C54" s="13" t="str">
        <f t="shared" si="10"/>
        <v>36</v>
      </c>
      <c r="D54" s="13" t="str">
        <f t="shared" si="11"/>
        <v>360</v>
      </c>
      <c r="E54" s="24" t="s">
        <v>100</v>
      </c>
      <c r="F54" s="25">
        <v>190800</v>
      </c>
      <c r="G54" s="25">
        <v>0</v>
      </c>
      <c r="H54" s="25">
        <v>190800</v>
      </c>
      <c r="I54" s="25">
        <v>93188.92</v>
      </c>
      <c r="J54" s="17">
        <f t="shared" si="3"/>
        <v>0.48841153039832286</v>
      </c>
      <c r="K54" s="25">
        <v>74573.5</v>
      </c>
      <c r="L54" s="25">
        <v>0</v>
      </c>
      <c r="M54" s="25">
        <v>74573.5</v>
      </c>
      <c r="N54" s="17">
        <f t="shared" si="4"/>
        <v>0.80023998561202336</v>
      </c>
      <c r="O54" s="25">
        <v>18615.419999999998</v>
      </c>
      <c r="P54" s="18">
        <f t="shared" si="5"/>
        <v>-97611.08</v>
      </c>
    </row>
    <row r="55" spans="1:16" x14ac:dyDescent="0.3">
      <c r="A55" s="23" t="s">
        <v>101</v>
      </c>
      <c r="B55" s="13" t="str">
        <f t="shared" si="9"/>
        <v>3</v>
      </c>
      <c r="C55" s="13" t="str">
        <f t="shared" si="10"/>
        <v>36</v>
      </c>
      <c r="D55" s="13" t="str">
        <f t="shared" si="11"/>
        <v>360</v>
      </c>
      <c r="E55" s="24" t="s">
        <v>102</v>
      </c>
      <c r="F55" s="25">
        <v>1000000</v>
      </c>
      <c r="G55" s="25">
        <v>0</v>
      </c>
      <c r="H55" s="25">
        <v>1000000</v>
      </c>
      <c r="I55" s="25">
        <v>688686.8</v>
      </c>
      <c r="J55" s="17">
        <f t="shared" si="3"/>
        <v>0.68868680000000004</v>
      </c>
      <c r="K55" s="25">
        <v>573985.52</v>
      </c>
      <c r="L55" s="25">
        <v>0</v>
      </c>
      <c r="M55" s="25">
        <v>573985.52</v>
      </c>
      <c r="N55" s="17">
        <f t="shared" si="4"/>
        <v>0.83344928347690128</v>
      </c>
      <c r="O55" s="25">
        <v>114701.28</v>
      </c>
      <c r="P55" s="18">
        <f t="shared" si="5"/>
        <v>-311313.19999999995</v>
      </c>
    </row>
    <row r="56" spans="1:16" x14ac:dyDescent="0.3">
      <c r="A56" s="23" t="s">
        <v>103</v>
      </c>
      <c r="B56" s="13" t="str">
        <f t="shared" si="9"/>
        <v>3</v>
      </c>
      <c r="C56" s="13" t="str">
        <f t="shared" si="10"/>
        <v>38</v>
      </c>
      <c r="D56" s="13" t="str">
        <f t="shared" si="11"/>
        <v>389</v>
      </c>
      <c r="E56" s="24" t="s">
        <v>104</v>
      </c>
      <c r="F56" s="25">
        <v>240000</v>
      </c>
      <c r="G56" s="25">
        <v>0</v>
      </c>
      <c r="H56" s="25">
        <v>240000</v>
      </c>
      <c r="I56" s="25">
        <v>363133.39</v>
      </c>
      <c r="J56" s="17">
        <f t="shared" si="3"/>
        <v>1.5130557916666667</v>
      </c>
      <c r="K56" s="25">
        <v>334299.90000000002</v>
      </c>
      <c r="L56" s="25">
        <v>0</v>
      </c>
      <c r="M56" s="25">
        <v>334299.90000000002</v>
      </c>
      <c r="N56" s="17">
        <f t="shared" si="4"/>
        <v>0.92059807554463668</v>
      </c>
      <c r="O56" s="25">
        <v>28833.49</v>
      </c>
      <c r="P56" s="18">
        <f t="shared" si="5"/>
        <v>123133.39000000001</v>
      </c>
    </row>
    <row r="57" spans="1:16" x14ac:dyDescent="0.3">
      <c r="A57" s="23" t="s">
        <v>105</v>
      </c>
      <c r="B57" s="13" t="str">
        <f t="shared" si="9"/>
        <v>3</v>
      </c>
      <c r="C57" s="13" t="str">
        <f t="shared" si="10"/>
        <v>39</v>
      </c>
      <c r="D57" s="13" t="str">
        <f t="shared" si="11"/>
        <v>391</v>
      </c>
      <c r="E57" s="24" t="s">
        <v>236</v>
      </c>
      <c r="F57" s="25">
        <v>100000</v>
      </c>
      <c r="G57" s="25">
        <v>0</v>
      </c>
      <c r="H57" s="25">
        <v>100000</v>
      </c>
      <c r="I57" s="25">
        <v>69227.710000000006</v>
      </c>
      <c r="J57" s="17">
        <f t="shared" si="3"/>
        <v>0.69227710000000009</v>
      </c>
      <c r="K57" s="25">
        <v>20917.900000000001</v>
      </c>
      <c r="L57" s="25">
        <v>369.79</v>
      </c>
      <c r="M57" s="25">
        <v>20548.11</v>
      </c>
      <c r="N57" s="17">
        <f t="shared" si="4"/>
        <v>0.29681914944174809</v>
      </c>
      <c r="O57" s="25">
        <v>48679.6</v>
      </c>
      <c r="P57" s="18">
        <f t="shared" si="5"/>
        <v>-30772.289999999994</v>
      </c>
    </row>
    <row r="58" spans="1:16" x14ac:dyDescent="0.3">
      <c r="A58" s="23" t="s">
        <v>210</v>
      </c>
      <c r="B58" s="13" t="str">
        <f t="shared" si="9"/>
        <v>3</v>
      </c>
      <c r="C58" s="13" t="str">
        <f t="shared" si="10"/>
        <v>39</v>
      </c>
      <c r="D58" s="13" t="str">
        <f t="shared" si="11"/>
        <v>391</v>
      </c>
      <c r="E58" s="24" t="s">
        <v>237</v>
      </c>
      <c r="F58" s="25">
        <v>75000</v>
      </c>
      <c r="G58" s="25">
        <v>0</v>
      </c>
      <c r="H58" s="25">
        <v>75000</v>
      </c>
      <c r="I58" s="25">
        <v>24164.05</v>
      </c>
      <c r="J58" s="17">
        <f t="shared" si="3"/>
        <v>0.32218733333333333</v>
      </c>
      <c r="K58" s="25">
        <v>8622.7000000000007</v>
      </c>
      <c r="L58" s="25">
        <v>30.51</v>
      </c>
      <c r="M58" s="25">
        <v>8592.19</v>
      </c>
      <c r="N58" s="17">
        <f t="shared" si="4"/>
        <v>0.35557739700091667</v>
      </c>
      <c r="O58" s="25">
        <v>15571.86</v>
      </c>
      <c r="P58" s="18">
        <f t="shared" si="5"/>
        <v>-50835.95</v>
      </c>
    </row>
    <row r="59" spans="1:16" x14ac:dyDescent="0.3">
      <c r="A59" s="23" t="s">
        <v>211</v>
      </c>
      <c r="B59" s="13" t="str">
        <f t="shared" si="9"/>
        <v>3</v>
      </c>
      <c r="C59" s="13" t="str">
        <f t="shared" si="10"/>
        <v>39</v>
      </c>
      <c r="D59" s="13" t="str">
        <f t="shared" si="11"/>
        <v>391</v>
      </c>
      <c r="E59" s="24" t="s">
        <v>238</v>
      </c>
      <c r="F59" s="25">
        <v>40000</v>
      </c>
      <c r="G59" s="25">
        <v>0</v>
      </c>
      <c r="H59" s="25">
        <v>40000</v>
      </c>
      <c r="I59" s="25">
        <v>49362.31</v>
      </c>
      <c r="J59" s="17">
        <f t="shared" si="3"/>
        <v>1.2340577499999998</v>
      </c>
      <c r="K59" s="25">
        <v>33359.31</v>
      </c>
      <c r="L59" s="25">
        <v>0</v>
      </c>
      <c r="M59" s="25">
        <v>33359.31</v>
      </c>
      <c r="N59" s="17">
        <f t="shared" si="4"/>
        <v>0.67580528544956664</v>
      </c>
      <c r="O59" s="25">
        <v>16003</v>
      </c>
      <c r="P59" s="18">
        <f t="shared" si="5"/>
        <v>9362.3099999999977</v>
      </c>
    </row>
    <row r="60" spans="1:16" x14ac:dyDescent="0.3">
      <c r="A60" s="23" t="s">
        <v>212</v>
      </c>
      <c r="B60" s="13" t="str">
        <f t="shared" si="9"/>
        <v>3</v>
      </c>
      <c r="C60" s="13" t="str">
        <f t="shared" si="10"/>
        <v>39</v>
      </c>
      <c r="D60" s="13" t="str">
        <f t="shared" si="11"/>
        <v>391</v>
      </c>
      <c r="E60" s="24" t="s">
        <v>285</v>
      </c>
      <c r="F60" s="25">
        <v>0</v>
      </c>
      <c r="G60" s="25">
        <v>0</v>
      </c>
      <c r="H60" s="25">
        <v>0</v>
      </c>
      <c r="I60" s="25">
        <v>0</v>
      </c>
      <c r="J60" s="17" t="str">
        <f t="shared" si="3"/>
        <v xml:space="preserve"> </v>
      </c>
      <c r="K60" s="25">
        <v>0</v>
      </c>
      <c r="L60" s="25">
        <v>0</v>
      </c>
      <c r="M60" s="25">
        <v>0</v>
      </c>
      <c r="N60" s="17" t="str">
        <f t="shared" si="4"/>
        <v xml:space="preserve"> </v>
      </c>
      <c r="O60" s="25">
        <v>0</v>
      </c>
      <c r="P60" s="18">
        <f t="shared" si="5"/>
        <v>0</v>
      </c>
    </row>
    <row r="61" spans="1:16" x14ac:dyDescent="0.3">
      <c r="A61" s="23" t="s">
        <v>213</v>
      </c>
      <c r="B61" s="13" t="str">
        <f t="shared" si="9"/>
        <v>3</v>
      </c>
      <c r="C61" s="13" t="str">
        <f t="shared" si="10"/>
        <v>39</v>
      </c>
      <c r="D61" s="13" t="str">
        <f t="shared" si="11"/>
        <v>391</v>
      </c>
      <c r="E61" s="24" t="s">
        <v>239</v>
      </c>
      <c r="F61" s="25">
        <v>10000</v>
      </c>
      <c r="G61" s="25">
        <v>0</v>
      </c>
      <c r="H61" s="25">
        <v>10000</v>
      </c>
      <c r="I61" s="25">
        <v>45981.599999999999</v>
      </c>
      <c r="J61" s="17">
        <f t="shared" si="3"/>
        <v>4.59816</v>
      </c>
      <c r="K61" s="25">
        <v>25688.799999999999</v>
      </c>
      <c r="L61" s="25">
        <v>0</v>
      </c>
      <c r="M61" s="25">
        <v>25688.799999999999</v>
      </c>
      <c r="N61" s="17">
        <f t="shared" si="4"/>
        <v>0.5586756441707118</v>
      </c>
      <c r="O61" s="25">
        <v>20292.8</v>
      </c>
      <c r="P61" s="18">
        <f t="shared" si="5"/>
        <v>35981.599999999999</v>
      </c>
    </row>
    <row r="62" spans="1:16" x14ac:dyDescent="0.3">
      <c r="A62" s="23" t="s">
        <v>333</v>
      </c>
      <c r="B62" s="13" t="str">
        <f t="shared" si="9"/>
        <v>3</v>
      </c>
      <c r="C62" s="13" t="str">
        <f t="shared" si="10"/>
        <v>39</v>
      </c>
      <c r="D62" s="13" t="str">
        <f t="shared" si="11"/>
        <v>391</v>
      </c>
      <c r="E62" s="24" t="s">
        <v>334</v>
      </c>
      <c r="F62" s="25">
        <v>0</v>
      </c>
      <c r="G62" s="25">
        <v>0</v>
      </c>
      <c r="H62" s="25">
        <v>0</v>
      </c>
      <c r="I62" s="25">
        <v>0</v>
      </c>
      <c r="J62" s="17" t="str">
        <f t="shared" si="3"/>
        <v xml:space="preserve"> </v>
      </c>
      <c r="K62" s="25">
        <v>0</v>
      </c>
      <c r="L62" s="25">
        <v>0</v>
      </c>
      <c r="M62" s="25">
        <v>0</v>
      </c>
      <c r="N62" s="17" t="str">
        <f t="shared" si="4"/>
        <v xml:space="preserve"> </v>
      </c>
      <c r="O62" s="25">
        <v>0</v>
      </c>
      <c r="P62" s="18">
        <f t="shared" si="5"/>
        <v>0</v>
      </c>
    </row>
    <row r="63" spans="1:16" x14ac:dyDescent="0.3">
      <c r="A63" s="23" t="s">
        <v>106</v>
      </c>
      <c r="B63" s="13" t="str">
        <f t="shared" si="9"/>
        <v>3</v>
      </c>
      <c r="C63" s="13" t="str">
        <f t="shared" si="10"/>
        <v>39</v>
      </c>
      <c r="D63" s="13" t="str">
        <f t="shared" si="11"/>
        <v>391</v>
      </c>
      <c r="E63" s="24" t="s">
        <v>107</v>
      </c>
      <c r="F63" s="25">
        <v>100000</v>
      </c>
      <c r="G63" s="25">
        <v>0</v>
      </c>
      <c r="H63" s="25">
        <v>100000</v>
      </c>
      <c r="I63" s="25">
        <v>110016.96000000001</v>
      </c>
      <c r="J63" s="17">
        <f t="shared" si="3"/>
        <v>1.1001696000000001</v>
      </c>
      <c r="K63" s="25">
        <v>41459.07</v>
      </c>
      <c r="L63" s="25">
        <v>0</v>
      </c>
      <c r="M63" s="25">
        <v>41459.07</v>
      </c>
      <c r="N63" s="17">
        <f t="shared" si="4"/>
        <v>0.3768425340965611</v>
      </c>
      <c r="O63" s="25">
        <v>68557.89</v>
      </c>
      <c r="P63" s="18">
        <f t="shared" si="5"/>
        <v>10016.960000000006</v>
      </c>
    </row>
    <row r="64" spans="1:16" x14ac:dyDescent="0.3">
      <c r="A64" s="23" t="s">
        <v>108</v>
      </c>
      <c r="B64" s="13" t="str">
        <f t="shared" si="9"/>
        <v>3</v>
      </c>
      <c r="C64" s="13" t="str">
        <f t="shared" si="10"/>
        <v>39</v>
      </c>
      <c r="D64" s="13" t="str">
        <f t="shared" si="11"/>
        <v>391</v>
      </c>
      <c r="E64" s="24" t="s">
        <v>109</v>
      </c>
      <c r="F64" s="25">
        <v>4500000</v>
      </c>
      <c r="G64" s="25">
        <v>0</v>
      </c>
      <c r="H64" s="25">
        <v>4500000</v>
      </c>
      <c r="I64" s="25">
        <v>2534528.7599999998</v>
      </c>
      <c r="J64" s="17">
        <f t="shared" si="3"/>
        <v>0.56322861333333329</v>
      </c>
      <c r="K64" s="25">
        <v>1667239.55</v>
      </c>
      <c r="L64" s="25">
        <v>11622.14</v>
      </c>
      <c r="M64" s="25">
        <v>1655617.41</v>
      </c>
      <c r="N64" s="17">
        <f t="shared" si="4"/>
        <v>0.65322494505842577</v>
      </c>
      <c r="O64" s="25">
        <v>878911.35</v>
      </c>
      <c r="P64" s="18">
        <f t="shared" si="5"/>
        <v>-1965471.2400000002</v>
      </c>
    </row>
    <row r="65" spans="1:16" x14ac:dyDescent="0.3">
      <c r="A65" s="23" t="s">
        <v>110</v>
      </c>
      <c r="B65" s="13" t="str">
        <f t="shared" si="9"/>
        <v>3</v>
      </c>
      <c r="C65" s="13" t="str">
        <f t="shared" si="10"/>
        <v>39</v>
      </c>
      <c r="D65" s="13" t="str">
        <f t="shared" si="11"/>
        <v>392</v>
      </c>
      <c r="E65" s="24" t="s">
        <v>111</v>
      </c>
      <c r="F65" s="25">
        <v>80000</v>
      </c>
      <c r="G65" s="25">
        <v>0</v>
      </c>
      <c r="H65" s="25">
        <v>80000</v>
      </c>
      <c r="I65" s="25">
        <v>14690.77</v>
      </c>
      <c r="J65" s="17">
        <f t="shared" si="3"/>
        <v>0.183634625</v>
      </c>
      <c r="K65" s="25">
        <v>15229.51</v>
      </c>
      <c r="L65" s="25">
        <v>538.74</v>
      </c>
      <c r="M65" s="25">
        <v>14690.77</v>
      </c>
      <c r="N65" s="17">
        <f t="shared" si="4"/>
        <v>1</v>
      </c>
      <c r="O65" s="25">
        <v>0</v>
      </c>
      <c r="P65" s="18">
        <f t="shared" si="5"/>
        <v>-65309.229999999996</v>
      </c>
    </row>
    <row r="66" spans="1:16" x14ac:dyDescent="0.3">
      <c r="A66" s="23" t="s">
        <v>112</v>
      </c>
      <c r="B66" s="13" t="str">
        <f t="shared" si="9"/>
        <v>3</v>
      </c>
      <c r="C66" s="13" t="str">
        <f t="shared" si="10"/>
        <v>39</v>
      </c>
      <c r="D66" s="13" t="str">
        <f t="shared" si="11"/>
        <v>392</v>
      </c>
      <c r="E66" s="24" t="s">
        <v>113</v>
      </c>
      <c r="F66" s="25">
        <v>100000</v>
      </c>
      <c r="G66" s="25">
        <v>0</v>
      </c>
      <c r="H66" s="25">
        <v>100000</v>
      </c>
      <c r="I66" s="25">
        <v>38261.97</v>
      </c>
      <c r="J66" s="17">
        <f t="shared" si="3"/>
        <v>0.38261970000000001</v>
      </c>
      <c r="K66" s="25">
        <v>38832.870000000003</v>
      </c>
      <c r="L66" s="25">
        <v>570.9</v>
      </c>
      <c r="M66" s="25">
        <v>38261.97</v>
      </c>
      <c r="N66" s="17">
        <f t="shared" si="4"/>
        <v>1</v>
      </c>
      <c r="O66" s="25">
        <v>0</v>
      </c>
      <c r="P66" s="18">
        <f t="shared" si="5"/>
        <v>-61738.03</v>
      </c>
    </row>
    <row r="67" spans="1:16" x14ac:dyDescent="0.3">
      <c r="A67" s="23" t="s">
        <v>114</v>
      </c>
      <c r="B67" s="13" t="str">
        <f t="shared" si="9"/>
        <v>3</v>
      </c>
      <c r="C67" s="13" t="str">
        <f t="shared" si="10"/>
        <v>39</v>
      </c>
      <c r="D67" s="13" t="str">
        <f t="shared" si="11"/>
        <v>392</v>
      </c>
      <c r="E67" s="24" t="s">
        <v>115</v>
      </c>
      <c r="F67" s="25">
        <v>700000</v>
      </c>
      <c r="G67" s="25">
        <v>0</v>
      </c>
      <c r="H67" s="25">
        <v>700000</v>
      </c>
      <c r="I67" s="25">
        <v>441246.26</v>
      </c>
      <c r="J67" s="17">
        <f t="shared" si="3"/>
        <v>0.63035180000000002</v>
      </c>
      <c r="K67" s="25">
        <v>452725.14</v>
      </c>
      <c r="L67" s="25">
        <v>11478.88</v>
      </c>
      <c r="M67" s="25">
        <v>441246.26</v>
      </c>
      <c r="N67" s="17">
        <f t="shared" si="4"/>
        <v>1</v>
      </c>
      <c r="O67" s="25">
        <v>0</v>
      </c>
      <c r="P67" s="18">
        <f t="shared" si="5"/>
        <v>-258753.74</v>
      </c>
    </row>
    <row r="68" spans="1:16" x14ac:dyDescent="0.3">
      <c r="A68" s="23" t="s">
        <v>116</v>
      </c>
      <c r="B68" s="13" t="str">
        <f t="shared" si="9"/>
        <v>3</v>
      </c>
      <c r="C68" s="13" t="str">
        <f t="shared" si="10"/>
        <v>39</v>
      </c>
      <c r="D68" s="13" t="str">
        <f t="shared" si="11"/>
        <v>393</v>
      </c>
      <c r="E68" s="24" t="s">
        <v>117</v>
      </c>
      <c r="F68" s="25">
        <v>300000</v>
      </c>
      <c r="G68" s="25">
        <v>0</v>
      </c>
      <c r="H68" s="25">
        <v>300000</v>
      </c>
      <c r="I68" s="25">
        <v>188704.84</v>
      </c>
      <c r="J68" s="17">
        <f t="shared" si="3"/>
        <v>0.62901613333333328</v>
      </c>
      <c r="K68" s="25">
        <v>182907.59</v>
      </c>
      <c r="L68" s="25">
        <v>824.09</v>
      </c>
      <c r="M68" s="25">
        <v>182083.5</v>
      </c>
      <c r="N68" s="17">
        <f t="shared" si="4"/>
        <v>0.96491165780379562</v>
      </c>
      <c r="O68" s="25">
        <v>6621.34</v>
      </c>
      <c r="P68" s="18">
        <f t="shared" si="5"/>
        <v>-111295.16</v>
      </c>
    </row>
    <row r="69" spans="1:16" x14ac:dyDescent="0.3">
      <c r="A69" s="23" t="s">
        <v>250</v>
      </c>
      <c r="B69" s="13" t="str">
        <f t="shared" si="9"/>
        <v>3</v>
      </c>
      <c r="C69" s="13" t="str">
        <f t="shared" si="10"/>
        <v>39</v>
      </c>
      <c r="D69" s="13" t="str">
        <f t="shared" si="11"/>
        <v>396</v>
      </c>
      <c r="E69" s="24" t="s">
        <v>251</v>
      </c>
      <c r="F69" s="25">
        <v>0</v>
      </c>
      <c r="G69" s="25">
        <v>0</v>
      </c>
      <c r="H69" s="25">
        <v>0</v>
      </c>
      <c r="I69" s="25">
        <v>350000</v>
      </c>
      <c r="J69" s="17" t="str">
        <f t="shared" si="3"/>
        <v xml:space="preserve"> </v>
      </c>
      <c r="K69" s="25">
        <v>350000</v>
      </c>
      <c r="L69" s="25">
        <v>0</v>
      </c>
      <c r="M69" s="25">
        <v>350000</v>
      </c>
      <c r="N69" s="17">
        <f t="shared" si="4"/>
        <v>1</v>
      </c>
      <c r="O69" s="25">
        <v>0</v>
      </c>
      <c r="P69" s="18">
        <f t="shared" si="5"/>
        <v>350000</v>
      </c>
    </row>
    <row r="70" spans="1:16" x14ac:dyDescent="0.3">
      <c r="A70" s="23" t="s">
        <v>321</v>
      </c>
      <c r="B70" s="13" t="str">
        <f t="shared" si="9"/>
        <v>3</v>
      </c>
      <c r="C70" s="13" t="str">
        <f t="shared" si="10"/>
        <v>39</v>
      </c>
      <c r="D70" s="13" t="str">
        <f t="shared" si="11"/>
        <v>397</v>
      </c>
      <c r="E70" s="24" t="s">
        <v>322</v>
      </c>
      <c r="F70" s="25">
        <v>0</v>
      </c>
      <c r="G70" s="25">
        <v>0</v>
      </c>
      <c r="H70" s="25">
        <v>0</v>
      </c>
      <c r="I70" s="25">
        <v>637607.4</v>
      </c>
      <c r="J70" s="17" t="str">
        <f t="shared" si="3"/>
        <v xml:space="preserve"> </v>
      </c>
      <c r="K70" s="25">
        <v>637607.4</v>
      </c>
      <c r="L70" s="25">
        <v>0</v>
      </c>
      <c r="M70" s="25">
        <v>637607.4</v>
      </c>
      <c r="N70" s="17">
        <f t="shared" si="4"/>
        <v>1</v>
      </c>
      <c r="O70" s="25">
        <v>0</v>
      </c>
      <c r="P70" s="18">
        <f t="shared" si="5"/>
        <v>637607.4</v>
      </c>
    </row>
    <row r="71" spans="1:16" x14ac:dyDescent="0.3">
      <c r="A71" s="23" t="s">
        <v>118</v>
      </c>
      <c r="B71" s="13" t="str">
        <f t="shared" si="9"/>
        <v>3</v>
      </c>
      <c r="C71" s="13" t="str">
        <f t="shared" si="10"/>
        <v>39</v>
      </c>
      <c r="D71" s="13" t="str">
        <f t="shared" si="11"/>
        <v>399</v>
      </c>
      <c r="E71" s="24" t="s">
        <v>240</v>
      </c>
      <c r="F71" s="25">
        <v>3600</v>
      </c>
      <c r="G71" s="25">
        <v>0</v>
      </c>
      <c r="H71" s="25">
        <v>3600</v>
      </c>
      <c r="I71" s="25">
        <v>0</v>
      </c>
      <c r="J71" s="17">
        <f t="shared" si="3"/>
        <v>0</v>
      </c>
      <c r="K71" s="25">
        <v>0</v>
      </c>
      <c r="L71" s="25">
        <v>0</v>
      </c>
      <c r="M71" s="25">
        <v>0</v>
      </c>
      <c r="N71" s="17" t="str">
        <f t="shared" si="4"/>
        <v xml:space="preserve"> </v>
      </c>
      <c r="O71" s="25">
        <v>0</v>
      </c>
      <c r="P71" s="18">
        <f t="shared" si="5"/>
        <v>-3600</v>
      </c>
    </row>
    <row r="72" spans="1:16" x14ac:dyDescent="0.3">
      <c r="A72" s="23" t="s">
        <v>214</v>
      </c>
      <c r="B72" s="13" t="str">
        <f t="shared" si="9"/>
        <v>3</v>
      </c>
      <c r="C72" s="13" t="str">
        <f t="shared" si="10"/>
        <v>39</v>
      </c>
      <c r="D72" s="13" t="str">
        <f t="shared" si="11"/>
        <v>399</v>
      </c>
      <c r="E72" s="24" t="s">
        <v>286</v>
      </c>
      <c r="F72" s="25">
        <v>0</v>
      </c>
      <c r="G72" s="25">
        <v>0</v>
      </c>
      <c r="H72" s="25">
        <v>0</v>
      </c>
      <c r="I72" s="25">
        <v>3000</v>
      </c>
      <c r="J72" s="17" t="str">
        <f t="shared" si="3"/>
        <v xml:space="preserve"> </v>
      </c>
      <c r="K72" s="25">
        <v>3000</v>
      </c>
      <c r="L72" s="25">
        <v>0</v>
      </c>
      <c r="M72" s="25">
        <v>3000</v>
      </c>
      <c r="N72" s="17">
        <f t="shared" si="4"/>
        <v>1</v>
      </c>
      <c r="O72" s="25">
        <v>0</v>
      </c>
      <c r="P72" s="18">
        <f t="shared" si="5"/>
        <v>3000</v>
      </c>
    </row>
    <row r="73" spans="1:16" x14ac:dyDescent="0.3">
      <c r="A73" s="23" t="s">
        <v>119</v>
      </c>
      <c r="B73" s="13" t="str">
        <f t="shared" si="9"/>
        <v>3</v>
      </c>
      <c r="C73" s="13" t="str">
        <f t="shared" si="10"/>
        <v>39</v>
      </c>
      <c r="D73" s="13" t="str">
        <f t="shared" si="11"/>
        <v>399</v>
      </c>
      <c r="E73" s="24" t="s">
        <v>120</v>
      </c>
      <c r="F73" s="25">
        <v>300000</v>
      </c>
      <c r="G73" s="25">
        <v>0</v>
      </c>
      <c r="H73" s="25">
        <v>300000</v>
      </c>
      <c r="I73" s="25">
        <v>36004.1</v>
      </c>
      <c r="J73" s="17">
        <f t="shared" si="3"/>
        <v>0.12001366666666666</v>
      </c>
      <c r="K73" s="25">
        <v>36004.1</v>
      </c>
      <c r="L73" s="25">
        <v>0</v>
      </c>
      <c r="M73" s="25">
        <v>36004.1</v>
      </c>
      <c r="N73" s="17">
        <f t="shared" si="4"/>
        <v>1</v>
      </c>
      <c r="O73" s="25">
        <v>0</v>
      </c>
      <c r="P73" s="18">
        <f t="shared" si="5"/>
        <v>-263995.90000000002</v>
      </c>
    </row>
    <row r="74" spans="1:16" x14ac:dyDescent="0.3">
      <c r="A74" s="23" t="s">
        <v>252</v>
      </c>
      <c r="B74" s="13" t="str">
        <f t="shared" si="9"/>
        <v>3</v>
      </c>
      <c r="C74" s="13" t="str">
        <f t="shared" si="10"/>
        <v>39</v>
      </c>
      <c r="D74" s="13" t="str">
        <f t="shared" si="11"/>
        <v>399</v>
      </c>
      <c r="E74" s="24" t="s">
        <v>253</v>
      </c>
      <c r="F74" s="25">
        <v>10000</v>
      </c>
      <c r="G74" s="25">
        <v>0</v>
      </c>
      <c r="H74" s="25">
        <v>10000</v>
      </c>
      <c r="I74" s="25">
        <v>0</v>
      </c>
      <c r="J74" s="17">
        <f t="shared" si="3"/>
        <v>0</v>
      </c>
      <c r="K74" s="25">
        <v>0</v>
      </c>
      <c r="L74" s="25">
        <v>0</v>
      </c>
      <c r="M74" s="25">
        <v>0</v>
      </c>
      <c r="N74" s="17" t="str">
        <f t="shared" si="4"/>
        <v xml:space="preserve"> </v>
      </c>
      <c r="O74" s="25">
        <v>0</v>
      </c>
      <c r="P74" s="18">
        <f t="shared" si="5"/>
        <v>-10000</v>
      </c>
    </row>
    <row r="75" spans="1:16" x14ac:dyDescent="0.3">
      <c r="A75" s="23" t="s">
        <v>121</v>
      </c>
      <c r="B75" s="13" t="str">
        <f t="shared" si="9"/>
        <v>3</v>
      </c>
      <c r="C75" s="13" t="str">
        <f t="shared" si="10"/>
        <v>39</v>
      </c>
      <c r="D75" s="13" t="str">
        <f t="shared" si="11"/>
        <v>399</v>
      </c>
      <c r="E75" s="24" t="s">
        <v>122</v>
      </c>
      <c r="F75" s="25">
        <v>0</v>
      </c>
      <c r="G75" s="25">
        <v>0</v>
      </c>
      <c r="H75" s="25">
        <v>0</v>
      </c>
      <c r="I75" s="25">
        <v>6910.69</v>
      </c>
      <c r="J75" s="17" t="str">
        <f t="shared" si="3"/>
        <v xml:space="preserve"> </v>
      </c>
      <c r="K75" s="25">
        <v>6910.69</v>
      </c>
      <c r="L75" s="25">
        <v>0</v>
      </c>
      <c r="M75" s="25">
        <v>6910.69</v>
      </c>
      <c r="N75" s="17">
        <f t="shared" si="4"/>
        <v>1</v>
      </c>
      <c r="O75" s="25">
        <v>0</v>
      </c>
      <c r="P75" s="18">
        <f t="shared" si="5"/>
        <v>6910.69</v>
      </c>
    </row>
    <row r="76" spans="1:16" x14ac:dyDescent="0.3">
      <c r="A76" s="23" t="s">
        <v>123</v>
      </c>
      <c r="B76" s="13" t="str">
        <f t="shared" si="9"/>
        <v>3</v>
      </c>
      <c r="C76" s="13" t="str">
        <f t="shared" si="10"/>
        <v>39</v>
      </c>
      <c r="D76" s="13" t="str">
        <f t="shared" si="11"/>
        <v>399</v>
      </c>
      <c r="E76" s="24" t="s">
        <v>287</v>
      </c>
      <c r="F76" s="25">
        <v>20000</v>
      </c>
      <c r="G76" s="25">
        <v>0</v>
      </c>
      <c r="H76" s="25">
        <v>20000</v>
      </c>
      <c r="I76" s="25">
        <v>7448.45</v>
      </c>
      <c r="J76" s="17">
        <f t="shared" si="3"/>
        <v>0.37242249999999999</v>
      </c>
      <c r="K76" s="25">
        <v>4457.6499999999996</v>
      </c>
      <c r="L76" s="25">
        <v>0</v>
      </c>
      <c r="M76" s="25">
        <v>4457.6499999999996</v>
      </c>
      <c r="N76" s="17">
        <f t="shared" si="4"/>
        <v>0.59846679510502176</v>
      </c>
      <c r="O76" s="25">
        <v>2990.8</v>
      </c>
      <c r="P76" s="18">
        <f t="shared" si="5"/>
        <v>-12551.55</v>
      </c>
    </row>
    <row r="77" spans="1:16" x14ac:dyDescent="0.3">
      <c r="A77" s="23" t="s">
        <v>124</v>
      </c>
      <c r="B77" s="13" t="str">
        <f t="shared" si="9"/>
        <v>3</v>
      </c>
      <c r="C77" s="13" t="str">
        <f t="shared" si="10"/>
        <v>39</v>
      </c>
      <c r="D77" s="13" t="str">
        <f t="shared" si="11"/>
        <v>399</v>
      </c>
      <c r="E77" s="24" t="s">
        <v>125</v>
      </c>
      <c r="F77" s="25">
        <v>0</v>
      </c>
      <c r="G77" s="25">
        <v>0</v>
      </c>
      <c r="H77" s="25">
        <v>0</v>
      </c>
      <c r="I77" s="25">
        <v>0</v>
      </c>
      <c r="J77" s="17" t="str">
        <f t="shared" si="3"/>
        <v xml:space="preserve"> </v>
      </c>
      <c r="K77" s="25">
        <v>0</v>
      </c>
      <c r="L77" s="25">
        <v>0</v>
      </c>
      <c r="M77" s="25">
        <v>0</v>
      </c>
      <c r="N77" s="17" t="str">
        <f t="shared" si="4"/>
        <v xml:space="preserve"> </v>
      </c>
      <c r="O77" s="25">
        <v>0</v>
      </c>
      <c r="P77" s="18">
        <f t="shared" si="5"/>
        <v>0</v>
      </c>
    </row>
    <row r="78" spans="1:16" x14ac:dyDescent="0.3">
      <c r="A78" s="23" t="s">
        <v>215</v>
      </c>
      <c r="B78" s="13" t="str">
        <f t="shared" si="9"/>
        <v>3</v>
      </c>
      <c r="C78" s="13" t="str">
        <f t="shared" si="10"/>
        <v>39</v>
      </c>
      <c r="D78" s="13" t="str">
        <f t="shared" si="11"/>
        <v>399</v>
      </c>
      <c r="E78" s="24" t="s">
        <v>241</v>
      </c>
      <c r="F78" s="25">
        <v>4440</v>
      </c>
      <c r="G78" s="25">
        <v>0</v>
      </c>
      <c r="H78" s="25">
        <v>4440</v>
      </c>
      <c r="I78" s="25">
        <v>0</v>
      </c>
      <c r="J78" s="17">
        <f t="shared" si="3"/>
        <v>0</v>
      </c>
      <c r="K78" s="25">
        <v>0</v>
      </c>
      <c r="L78" s="25">
        <v>0</v>
      </c>
      <c r="M78" s="25">
        <v>0</v>
      </c>
      <c r="N78" s="17" t="str">
        <f t="shared" si="4"/>
        <v xml:space="preserve"> </v>
      </c>
      <c r="O78" s="25">
        <v>0</v>
      </c>
      <c r="P78" s="18">
        <f t="shared" si="5"/>
        <v>-4440</v>
      </c>
    </row>
    <row r="79" spans="1:16" x14ac:dyDescent="0.3">
      <c r="A79" s="23" t="s">
        <v>126</v>
      </c>
      <c r="B79" s="13" t="str">
        <f t="shared" si="9"/>
        <v>4</v>
      </c>
      <c r="C79" s="13" t="str">
        <f t="shared" si="10"/>
        <v>42</v>
      </c>
      <c r="D79" s="13" t="str">
        <f t="shared" si="11"/>
        <v>420</v>
      </c>
      <c r="E79" s="24" t="s">
        <v>127</v>
      </c>
      <c r="F79" s="25">
        <v>72461640</v>
      </c>
      <c r="G79" s="25">
        <v>0</v>
      </c>
      <c r="H79" s="25">
        <v>72461640</v>
      </c>
      <c r="I79" s="25">
        <v>53327862.030000001</v>
      </c>
      <c r="J79" s="17">
        <f t="shared" si="3"/>
        <v>0.73594610927933735</v>
      </c>
      <c r="K79" s="25">
        <v>54346231.079999998</v>
      </c>
      <c r="L79" s="25">
        <v>1018369.05</v>
      </c>
      <c r="M79" s="25">
        <v>53327862.030000001</v>
      </c>
      <c r="N79" s="17">
        <f t="shared" si="4"/>
        <v>1</v>
      </c>
      <c r="O79" s="25">
        <v>0</v>
      </c>
      <c r="P79" s="18">
        <f t="shared" si="5"/>
        <v>-19133777.969999999</v>
      </c>
    </row>
    <row r="80" spans="1:16" x14ac:dyDescent="0.3">
      <c r="A80" s="23" t="s">
        <v>128</v>
      </c>
      <c r="B80" s="13" t="str">
        <f t="shared" si="9"/>
        <v>4</v>
      </c>
      <c r="C80" s="13" t="str">
        <f t="shared" si="10"/>
        <v>42</v>
      </c>
      <c r="D80" s="13" t="str">
        <f t="shared" si="11"/>
        <v>420</v>
      </c>
      <c r="E80" s="24" t="s">
        <v>129</v>
      </c>
      <c r="F80" s="25">
        <v>1500000</v>
      </c>
      <c r="G80" s="25">
        <v>0</v>
      </c>
      <c r="H80" s="25">
        <v>1500000</v>
      </c>
      <c r="I80" s="25">
        <v>0</v>
      </c>
      <c r="J80" s="17">
        <f t="shared" si="3"/>
        <v>0</v>
      </c>
      <c r="K80" s="25">
        <v>0</v>
      </c>
      <c r="L80" s="25">
        <v>0</v>
      </c>
      <c r="M80" s="25">
        <v>0</v>
      </c>
      <c r="N80" s="17" t="str">
        <f t="shared" si="4"/>
        <v xml:space="preserve"> </v>
      </c>
      <c r="O80" s="25">
        <v>0</v>
      </c>
      <c r="P80" s="18">
        <f t="shared" si="5"/>
        <v>-1500000</v>
      </c>
    </row>
    <row r="81" spans="1:16" x14ac:dyDescent="0.3">
      <c r="A81" s="23" t="s">
        <v>226</v>
      </c>
      <c r="B81" s="13" t="str">
        <f t="shared" si="9"/>
        <v>4</v>
      </c>
      <c r="C81" s="13" t="str">
        <f t="shared" si="10"/>
        <v>42</v>
      </c>
      <c r="D81" s="13" t="str">
        <f t="shared" si="11"/>
        <v>420</v>
      </c>
      <c r="E81" s="24" t="s">
        <v>242</v>
      </c>
      <c r="F81" s="25">
        <v>130870</v>
      </c>
      <c r="G81" s="25">
        <v>0</v>
      </c>
      <c r="H81" s="25">
        <v>130870</v>
      </c>
      <c r="I81" s="25">
        <v>0</v>
      </c>
      <c r="J81" s="17">
        <f t="shared" ref="J81:J151" si="12">IF(H81=0," ",I81/H81)</f>
        <v>0</v>
      </c>
      <c r="K81" s="25">
        <v>0</v>
      </c>
      <c r="L81" s="25">
        <v>0</v>
      </c>
      <c r="M81" s="25">
        <v>0</v>
      </c>
      <c r="N81" s="17" t="str">
        <f t="shared" ref="N81:N144" si="13">IF(I81=0," ",M81/I81)</f>
        <v xml:space="preserve"> </v>
      </c>
      <c r="O81" s="25">
        <v>0</v>
      </c>
      <c r="P81" s="18">
        <f t="shared" ref="P81:P144" si="14">I81-H81</f>
        <v>-130870</v>
      </c>
    </row>
    <row r="82" spans="1:16" x14ac:dyDescent="0.3">
      <c r="A82" s="23" t="s">
        <v>254</v>
      </c>
      <c r="B82" s="13" t="str">
        <f t="shared" si="9"/>
        <v>4</v>
      </c>
      <c r="C82" s="13" t="str">
        <f t="shared" si="10"/>
        <v>42</v>
      </c>
      <c r="D82" s="13" t="str">
        <f t="shared" si="11"/>
        <v>420</v>
      </c>
      <c r="E82" s="24" t="s">
        <v>255</v>
      </c>
      <c r="F82" s="25">
        <v>0</v>
      </c>
      <c r="G82" s="25">
        <v>0</v>
      </c>
      <c r="H82" s="25">
        <v>0</v>
      </c>
      <c r="I82" s="25">
        <v>0</v>
      </c>
      <c r="J82" s="17" t="str">
        <f t="shared" si="12"/>
        <v xml:space="preserve"> </v>
      </c>
      <c r="K82" s="25">
        <v>0</v>
      </c>
      <c r="L82" s="25">
        <v>0</v>
      </c>
      <c r="M82" s="25">
        <v>0</v>
      </c>
      <c r="N82" s="17" t="str">
        <f t="shared" si="13"/>
        <v xml:space="preserve"> </v>
      </c>
      <c r="O82" s="25">
        <v>0</v>
      </c>
      <c r="P82" s="18">
        <f t="shared" si="14"/>
        <v>0</v>
      </c>
    </row>
    <row r="83" spans="1:16" x14ac:dyDescent="0.3">
      <c r="A83" s="23" t="s">
        <v>235</v>
      </c>
      <c r="B83" s="13" t="str">
        <f t="shared" ref="B83:B145" si="15">LEFT(A83,1)</f>
        <v>4</v>
      </c>
      <c r="C83" s="13" t="str">
        <f t="shared" ref="C83:C145" si="16">LEFT(A83,2)</f>
        <v>42</v>
      </c>
      <c r="D83" s="13" t="str">
        <f t="shared" ref="D83:D145" si="17">LEFT(A83,3)</f>
        <v>420</v>
      </c>
      <c r="E83" s="24" t="s">
        <v>243</v>
      </c>
      <c r="F83" s="25">
        <v>0</v>
      </c>
      <c r="G83" s="25">
        <v>0</v>
      </c>
      <c r="H83" s="25">
        <v>0</v>
      </c>
      <c r="I83" s="25">
        <v>0</v>
      </c>
      <c r="J83" s="17" t="str">
        <f t="shared" si="12"/>
        <v xml:space="preserve"> </v>
      </c>
      <c r="K83" s="25">
        <v>0</v>
      </c>
      <c r="L83" s="25">
        <v>0</v>
      </c>
      <c r="M83" s="25">
        <v>0</v>
      </c>
      <c r="N83" s="17" t="str">
        <f t="shared" si="13"/>
        <v xml:space="preserve"> </v>
      </c>
      <c r="O83" s="25">
        <v>0</v>
      </c>
      <c r="P83" s="18">
        <f t="shared" si="14"/>
        <v>0</v>
      </c>
    </row>
    <row r="84" spans="1:16" x14ac:dyDescent="0.3">
      <c r="A84" s="23" t="s">
        <v>269</v>
      </c>
      <c r="B84" s="13" t="str">
        <f t="shared" si="15"/>
        <v>4</v>
      </c>
      <c r="C84" s="13" t="str">
        <f t="shared" si="16"/>
        <v>42</v>
      </c>
      <c r="D84" s="13" t="str">
        <f t="shared" si="17"/>
        <v>421</v>
      </c>
      <c r="E84" s="24" t="s">
        <v>270</v>
      </c>
      <c r="F84" s="25">
        <v>0</v>
      </c>
      <c r="G84" s="25">
        <v>0</v>
      </c>
      <c r="H84" s="25">
        <v>0</v>
      </c>
      <c r="I84" s="25">
        <v>3459.4</v>
      </c>
      <c r="J84" s="17" t="str">
        <f t="shared" si="12"/>
        <v xml:space="preserve"> </v>
      </c>
      <c r="K84" s="25">
        <v>3459.4</v>
      </c>
      <c r="L84" s="25">
        <v>0</v>
      </c>
      <c r="M84" s="25">
        <v>3459.4</v>
      </c>
      <c r="N84" s="17">
        <f t="shared" si="13"/>
        <v>1</v>
      </c>
      <c r="O84" s="25">
        <v>0</v>
      </c>
      <c r="P84" s="18">
        <f t="shared" si="14"/>
        <v>3459.4</v>
      </c>
    </row>
    <row r="85" spans="1:16" x14ac:dyDescent="0.3">
      <c r="A85" s="23" t="s">
        <v>130</v>
      </c>
      <c r="B85" s="13" t="str">
        <f t="shared" si="15"/>
        <v>4</v>
      </c>
      <c r="C85" s="13" t="str">
        <f t="shared" si="16"/>
        <v>45</v>
      </c>
      <c r="D85" s="13" t="str">
        <f t="shared" si="17"/>
        <v>450</v>
      </c>
      <c r="E85" s="24" t="s">
        <v>131</v>
      </c>
      <c r="F85" s="25">
        <v>5571100</v>
      </c>
      <c r="G85" s="25">
        <v>0</v>
      </c>
      <c r="H85" s="25">
        <v>5571100</v>
      </c>
      <c r="I85" s="25">
        <v>3616824.74</v>
      </c>
      <c r="J85" s="17">
        <f t="shared" si="12"/>
        <v>0.6492119581411212</v>
      </c>
      <c r="K85" s="25">
        <v>3616824.74</v>
      </c>
      <c r="L85" s="25">
        <v>0</v>
      </c>
      <c r="M85" s="25">
        <v>3616824.74</v>
      </c>
      <c r="N85" s="17">
        <f t="shared" si="13"/>
        <v>1</v>
      </c>
      <c r="O85" s="25">
        <v>0</v>
      </c>
      <c r="P85" s="18">
        <f t="shared" si="14"/>
        <v>-1954275.2599999998</v>
      </c>
    </row>
    <row r="86" spans="1:16" x14ac:dyDescent="0.3">
      <c r="A86" s="23" t="s">
        <v>132</v>
      </c>
      <c r="B86" s="13" t="str">
        <f t="shared" si="15"/>
        <v>4</v>
      </c>
      <c r="C86" s="13" t="str">
        <f t="shared" si="16"/>
        <v>45</v>
      </c>
      <c r="D86" s="13" t="str">
        <f t="shared" si="17"/>
        <v>450</v>
      </c>
      <c r="E86" s="24" t="s">
        <v>133</v>
      </c>
      <c r="F86" s="25">
        <v>128700</v>
      </c>
      <c r="G86" s="25">
        <v>0</v>
      </c>
      <c r="H86" s="25">
        <v>128700</v>
      </c>
      <c r="I86" s="25">
        <v>107580.27</v>
      </c>
      <c r="J86" s="17">
        <f t="shared" si="12"/>
        <v>0.83589953379953386</v>
      </c>
      <c r="K86" s="25">
        <v>107580.27</v>
      </c>
      <c r="L86" s="25">
        <v>0</v>
      </c>
      <c r="M86" s="25">
        <v>107580.27</v>
      </c>
      <c r="N86" s="17">
        <f t="shared" si="13"/>
        <v>1</v>
      </c>
      <c r="O86" s="25">
        <v>0</v>
      </c>
      <c r="P86" s="18">
        <f t="shared" si="14"/>
        <v>-21119.729999999996</v>
      </c>
    </row>
    <row r="87" spans="1:16" x14ac:dyDescent="0.3">
      <c r="A87" s="23" t="s">
        <v>134</v>
      </c>
      <c r="B87" s="13" t="str">
        <f t="shared" si="15"/>
        <v>4</v>
      </c>
      <c r="C87" s="13" t="str">
        <f t="shared" si="16"/>
        <v>45</v>
      </c>
      <c r="D87" s="13" t="str">
        <f t="shared" si="17"/>
        <v>450</v>
      </c>
      <c r="E87" s="24" t="s">
        <v>135</v>
      </c>
      <c r="F87" s="25">
        <v>2602735</v>
      </c>
      <c r="G87" s="25">
        <v>109666.2</v>
      </c>
      <c r="H87" s="25">
        <v>2712401.2</v>
      </c>
      <c r="I87" s="25">
        <v>3501085.24</v>
      </c>
      <c r="J87" s="17">
        <f t="shared" si="12"/>
        <v>1.2907696840718106</v>
      </c>
      <c r="K87" s="25">
        <v>3501085.24</v>
      </c>
      <c r="L87" s="25">
        <v>0</v>
      </c>
      <c r="M87" s="25">
        <v>3501085.24</v>
      </c>
      <c r="N87" s="17">
        <f t="shared" si="13"/>
        <v>1</v>
      </c>
      <c r="O87" s="25">
        <v>0</v>
      </c>
      <c r="P87" s="18">
        <f t="shared" si="14"/>
        <v>788684.04</v>
      </c>
    </row>
    <row r="88" spans="1:16" x14ac:dyDescent="0.3">
      <c r="A88" s="23" t="s">
        <v>136</v>
      </c>
      <c r="B88" s="13" t="str">
        <f t="shared" si="15"/>
        <v>4</v>
      </c>
      <c r="C88" s="13" t="str">
        <f t="shared" si="16"/>
        <v>45</v>
      </c>
      <c r="D88" s="13" t="str">
        <f t="shared" si="17"/>
        <v>450</v>
      </c>
      <c r="E88" s="24" t="s">
        <v>203</v>
      </c>
      <c r="F88" s="25">
        <v>498490</v>
      </c>
      <c r="G88" s="25">
        <v>0</v>
      </c>
      <c r="H88" s="25">
        <v>498490</v>
      </c>
      <c r="I88" s="25">
        <v>259876</v>
      </c>
      <c r="J88" s="17">
        <f t="shared" si="12"/>
        <v>0.52132640574535094</v>
      </c>
      <c r="K88" s="25">
        <v>259876</v>
      </c>
      <c r="L88" s="25">
        <v>0</v>
      </c>
      <c r="M88" s="25">
        <v>259876</v>
      </c>
      <c r="N88" s="17">
        <f t="shared" si="13"/>
        <v>1</v>
      </c>
      <c r="O88" s="25">
        <v>0</v>
      </c>
      <c r="P88" s="18">
        <f t="shared" si="14"/>
        <v>-238614</v>
      </c>
    </row>
    <row r="89" spans="1:16" x14ac:dyDescent="0.3">
      <c r="A89" s="23" t="s">
        <v>137</v>
      </c>
      <c r="B89" s="13" t="str">
        <f t="shared" si="15"/>
        <v>4</v>
      </c>
      <c r="C89" s="13" t="str">
        <f t="shared" si="16"/>
        <v>45</v>
      </c>
      <c r="D89" s="13" t="str">
        <f t="shared" si="17"/>
        <v>450</v>
      </c>
      <c r="E89" s="24" t="s">
        <v>138</v>
      </c>
      <c r="F89" s="25">
        <v>0</v>
      </c>
      <c r="G89" s="25">
        <v>38500</v>
      </c>
      <c r="H89" s="25">
        <v>38500</v>
      </c>
      <c r="I89" s="25">
        <v>36500</v>
      </c>
      <c r="J89" s="17">
        <f t="shared" si="12"/>
        <v>0.94805194805194803</v>
      </c>
      <c r="K89" s="25">
        <v>36500</v>
      </c>
      <c r="L89" s="25">
        <v>0</v>
      </c>
      <c r="M89" s="25">
        <v>36500</v>
      </c>
      <c r="N89" s="17">
        <f t="shared" si="13"/>
        <v>1</v>
      </c>
      <c r="O89" s="25">
        <v>0</v>
      </c>
      <c r="P89" s="18">
        <f t="shared" si="14"/>
        <v>-2000</v>
      </c>
    </row>
    <row r="90" spans="1:16" x14ac:dyDescent="0.3">
      <c r="A90" s="23" t="s">
        <v>139</v>
      </c>
      <c r="B90" s="13" t="str">
        <f t="shared" si="15"/>
        <v>4</v>
      </c>
      <c r="C90" s="13" t="str">
        <f t="shared" si="16"/>
        <v>45</v>
      </c>
      <c r="D90" s="13" t="str">
        <f t="shared" si="17"/>
        <v>450</v>
      </c>
      <c r="E90" s="24" t="s">
        <v>140</v>
      </c>
      <c r="F90" s="25">
        <v>533260</v>
      </c>
      <c r="G90" s="25">
        <v>0</v>
      </c>
      <c r="H90" s="25">
        <v>533260</v>
      </c>
      <c r="I90" s="25">
        <v>533258</v>
      </c>
      <c r="J90" s="17">
        <f t="shared" si="12"/>
        <v>0.9999962494843041</v>
      </c>
      <c r="K90" s="25">
        <v>533258</v>
      </c>
      <c r="L90" s="25">
        <v>0</v>
      </c>
      <c r="M90" s="25">
        <v>533258</v>
      </c>
      <c r="N90" s="17">
        <f t="shared" si="13"/>
        <v>1</v>
      </c>
      <c r="O90" s="25">
        <v>0</v>
      </c>
      <c r="P90" s="18">
        <f t="shared" si="14"/>
        <v>-2</v>
      </c>
    </row>
    <row r="91" spans="1:16" x14ac:dyDescent="0.3">
      <c r="A91" s="23" t="s">
        <v>141</v>
      </c>
      <c r="B91" s="13" t="str">
        <f t="shared" si="15"/>
        <v>4</v>
      </c>
      <c r="C91" s="13" t="str">
        <f t="shared" si="16"/>
        <v>45</v>
      </c>
      <c r="D91" s="13" t="str">
        <f t="shared" si="17"/>
        <v>450</v>
      </c>
      <c r="E91" s="24" t="s">
        <v>142</v>
      </c>
      <c r="F91" s="25">
        <v>1375</v>
      </c>
      <c r="G91" s="25">
        <v>0</v>
      </c>
      <c r="H91" s="25">
        <v>1375</v>
      </c>
      <c r="I91" s="25">
        <v>0</v>
      </c>
      <c r="J91" s="17">
        <f t="shared" si="12"/>
        <v>0</v>
      </c>
      <c r="K91" s="25">
        <v>0</v>
      </c>
      <c r="L91" s="25">
        <v>0</v>
      </c>
      <c r="M91" s="25">
        <v>0</v>
      </c>
      <c r="N91" s="17" t="str">
        <f t="shared" si="13"/>
        <v xml:space="preserve"> </v>
      </c>
      <c r="O91" s="25">
        <v>0</v>
      </c>
      <c r="P91" s="18">
        <f t="shared" si="14"/>
        <v>-1375</v>
      </c>
    </row>
    <row r="92" spans="1:16" x14ac:dyDescent="0.3">
      <c r="A92" s="23" t="s">
        <v>143</v>
      </c>
      <c r="B92" s="13" t="str">
        <f t="shared" si="15"/>
        <v>4</v>
      </c>
      <c r="C92" s="13" t="str">
        <f t="shared" si="16"/>
        <v>45</v>
      </c>
      <c r="D92" s="13" t="str">
        <f t="shared" si="17"/>
        <v>450</v>
      </c>
      <c r="E92" s="24" t="s">
        <v>144</v>
      </c>
      <c r="F92" s="25">
        <v>9750</v>
      </c>
      <c r="G92" s="25">
        <v>0</v>
      </c>
      <c r="H92" s="25">
        <v>9750</v>
      </c>
      <c r="I92" s="25">
        <v>0</v>
      </c>
      <c r="J92" s="17">
        <f t="shared" si="12"/>
        <v>0</v>
      </c>
      <c r="K92" s="25">
        <v>0</v>
      </c>
      <c r="L92" s="25">
        <v>0</v>
      </c>
      <c r="M92" s="25">
        <v>0</v>
      </c>
      <c r="N92" s="17" t="str">
        <f t="shared" si="13"/>
        <v xml:space="preserve"> </v>
      </c>
      <c r="O92" s="25">
        <v>0</v>
      </c>
      <c r="P92" s="18">
        <f t="shared" si="14"/>
        <v>-9750</v>
      </c>
    </row>
    <row r="93" spans="1:16" x14ac:dyDescent="0.3">
      <c r="A93" s="23" t="s">
        <v>145</v>
      </c>
      <c r="B93" s="13" t="str">
        <f t="shared" si="15"/>
        <v>4</v>
      </c>
      <c r="C93" s="13" t="str">
        <f t="shared" si="16"/>
        <v>45</v>
      </c>
      <c r="D93" s="13" t="str">
        <f t="shared" si="17"/>
        <v>450</v>
      </c>
      <c r="E93" s="24" t="s">
        <v>146</v>
      </c>
      <c r="F93" s="25">
        <v>88000</v>
      </c>
      <c r="G93" s="25">
        <v>0</v>
      </c>
      <c r="H93" s="25">
        <v>88000</v>
      </c>
      <c r="I93" s="25">
        <v>129629.7</v>
      </c>
      <c r="J93" s="17">
        <f t="shared" si="12"/>
        <v>1.4730647727272728</v>
      </c>
      <c r="K93" s="25">
        <v>129629.7</v>
      </c>
      <c r="L93" s="25">
        <v>0</v>
      </c>
      <c r="M93" s="25">
        <v>129629.7</v>
      </c>
      <c r="N93" s="17">
        <f t="shared" si="13"/>
        <v>1</v>
      </c>
      <c r="O93" s="25">
        <v>0</v>
      </c>
      <c r="P93" s="18">
        <f t="shared" si="14"/>
        <v>41629.699999999997</v>
      </c>
    </row>
    <row r="94" spans="1:16" x14ac:dyDescent="0.3">
      <c r="A94" s="23" t="s">
        <v>147</v>
      </c>
      <c r="B94" s="13" t="str">
        <f t="shared" si="15"/>
        <v>4</v>
      </c>
      <c r="C94" s="13" t="str">
        <f t="shared" si="16"/>
        <v>45</v>
      </c>
      <c r="D94" s="13" t="str">
        <f t="shared" si="17"/>
        <v>450</v>
      </c>
      <c r="E94" s="24" t="s">
        <v>148</v>
      </c>
      <c r="F94" s="25">
        <v>810235</v>
      </c>
      <c r="G94" s="25">
        <v>0</v>
      </c>
      <c r="H94" s="25">
        <v>810235</v>
      </c>
      <c r="I94" s="25">
        <v>1336884.45</v>
      </c>
      <c r="J94" s="17">
        <f t="shared" si="12"/>
        <v>1.6499959271075675</v>
      </c>
      <c r="K94" s="25">
        <v>1336884.45</v>
      </c>
      <c r="L94" s="25">
        <v>0</v>
      </c>
      <c r="M94" s="25">
        <v>1336884.45</v>
      </c>
      <c r="N94" s="17">
        <f t="shared" si="13"/>
        <v>1</v>
      </c>
      <c r="O94" s="25">
        <v>0</v>
      </c>
      <c r="P94" s="18">
        <f t="shared" si="14"/>
        <v>526649.44999999995</v>
      </c>
    </row>
    <row r="95" spans="1:16" x14ac:dyDescent="0.3">
      <c r="A95" s="23" t="s">
        <v>323</v>
      </c>
      <c r="B95" s="13" t="str">
        <f t="shared" si="15"/>
        <v>4</v>
      </c>
      <c r="C95" s="13" t="str">
        <f t="shared" si="16"/>
        <v>45</v>
      </c>
      <c r="D95" s="13" t="str">
        <f t="shared" si="17"/>
        <v>450</v>
      </c>
      <c r="E95" s="24" t="s">
        <v>324</v>
      </c>
      <c r="F95" s="25">
        <v>0</v>
      </c>
      <c r="G95" s="25">
        <v>212578</v>
      </c>
      <c r="H95" s="25">
        <v>212578</v>
      </c>
      <c r="I95" s="25">
        <v>212578</v>
      </c>
      <c r="J95" s="17">
        <f t="shared" si="12"/>
        <v>1</v>
      </c>
      <c r="K95" s="25">
        <v>212578</v>
      </c>
      <c r="L95" s="25">
        <v>0</v>
      </c>
      <c r="M95" s="25">
        <v>212578</v>
      </c>
      <c r="N95" s="17">
        <f t="shared" si="13"/>
        <v>1</v>
      </c>
      <c r="O95" s="25">
        <v>0</v>
      </c>
      <c r="P95" s="18">
        <f t="shared" si="14"/>
        <v>0</v>
      </c>
    </row>
    <row r="96" spans="1:16" x14ac:dyDescent="0.3">
      <c r="A96" s="23" t="s">
        <v>325</v>
      </c>
      <c r="B96" s="13" t="str">
        <f t="shared" si="15"/>
        <v>4</v>
      </c>
      <c r="C96" s="13" t="str">
        <f t="shared" si="16"/>
        <v>45</v>
      </c>
      <c r="D96" s="13" t="str">
        <f t="shared" si="17"/>
        <v>450</v>
      </c>
      <c r="E96" s="24" t="s">
        <v>326</v>
      </c>
      <c r="F96" s="25">
        <v>0</v>
      </c>
      <c r="G96" s="25">
        <v>1932960.57</v>
      </c>
      <c r="H96" s="25">
        <v>1932960.57</v>
      </c>
      <c r="I96" s="25">
        <v>803061</v>
      </c>
      <c r="J96" s="17">
        <f t="shared" si="12"/>
        <v>0.41545648290176967</v>
      </c>
      <c r="K96" s="25">
        <v>803061</v>
      </c>
      <c r="L96" s="25">
        <v>0</v>
      </c>
      <c r="M96" s="25">
        <v>803061</v>
      </c>
      <c r="N96" s="17">
        <f t="shared" si="13"/>
        <v>1</v>
      </c>
      <c r="O96" s="25">
        <v>0</v>
      </c>
      <c r="P96" s="18">
        <f t="shared" si="14"/>
        <v>-1129899.57</v>
      </c>
    </row>
    <row r="97" spans="1:16" x14ac:dyDescent="0.3">
      <c r="A97" s="23" t="s">
        <v>149</v>
      </c>
      <c r="B97" s="13" t="str">
        <f t="shared" si="15"/>
        <v>4</v>
      </c>
      <c r="C97" s="13" t="str">
        <f t="shared" si="16"/>
        <v>45</v>
      </c>
      <c r="D97" s="13" t="str">
        <f t="shared" si="17"/>
        <v>450</v>
      </c>
      <c r="E97" s="24" t="s">
        <v>150</v>
      </c>
      <c r="F97" s="25">
        <v>141090</v>
      </c>
      <c r="G97" s="25">
        <v>0</v>
      </c>
      <c r="H97" s="25">
        <v>141090</v>
      </c>
      <c r="I97" s="25">
        <v>91709.15</v>
      </c>
      <c r="J97" s="17">
        <f t="shared" si="12"/>
        <v>0.65000460698844709</v>
      </c>
      <c r="K97" s="25">
        <v>91709.15</v>
      </c>
      <c r="L97" s="25">
        <v>0</v>
      </c>
      <c r="M97" s="25">
        <v>91709.15</v>
      </c>
      <c r="N97" s="17">
        <f t="shared" si="13"/>
        <v>1</v>
      </c>
      <c r="O97" s="25">
        <v>0</v>
      </c>
      <c r="P97" s="18">
        <f t="shared" si="14"/>
        <v>-49380.850000000006</v>
      </c>
    </row>
    <row r="98" spans="1:16" x14ac:dyDescent="0.3">
      <c r="A98" s="23" t="s">
        <v>151</v>
      </c>
      <c r="B98" s="13" t="str">
        <f t="shared" si="15"/>
        <v>4</v>
      </c>
      <c r="C98" s="13" t="str">
        <f t="shared" si="16"/>
        <v>45</v>
      </c>
      <c r="D98" s="13" t="str">
        <f t="shared" si="17"/>
        <v>450</v>
      </c>
      <c r="E98" s="24" t="s">
        <v>152</v>
      </c>
      <c r="F98" s="25">
        <v>216370</v>
      </c>
      <c r="G98" s="25">
        <v>0</v>
      </c>
      <c r="H98" s="25">
        <v>216370</v>
      </c>
      <c r="I98" s="25">
        <v>311872.62</v>
      </c>
      <c r="J98" s="17">
        <f t="shared" si="12"/>
        <v>1.4413856819337245</v>
      </c>
      <c r="K98" s="25">
        <v>311872.62</v>
      </c>
      <c r="L98" s="25">
        <v>0</v>
      </c>
      <c r="M98" s="25">
        <v>311872.62</v>
      </c>
      <c r="N98" s="17">
        <f t="shared" si="13"/>
        <v>1</v>
      </c>
      <c r="O98" s="25">
        <v>0</v>
      </c>
      <c r="P98" s="18">
        <f t="shared" si="14"/>
        <v>95502.62</v>
      </c>
    </row>
    <row r="99" spans="1:16" x14ac:dyDescent="0.3">
      <c r="A99" s="23" t="s">
        <v>153</v>
      </c>
      <c r="B99" s="13" t="str">
        <f t="shared" si="15"/>
        <v>4</v>
      </c>
      <c r="C99" s="13" t="str">
        <f t="shared" si="16"/>
        <v>45</v>
      </c>
      <c r="D99" s="13" t="str">
        <f t="shared" si="17"/>
        <v>450</v>
      </c>
      <c r="E99" s="24" t="s">
        <v>154</v>
      </c>
      <c r="F99" s="25">
        <v>10500</v>
      </c>
      <c r="G99" s="25">
        <v>0</v>
      </c>
      <c r="H99" s="25">
        <v>10500</v>
      </c>
      <c r="I99" s="25">
        <v>17325</v>
      </c>
      <c r="J99" s="17">
        <f t="shared" si="12"/>
        <v>1.65</v>
      </c>
      <c r="K99" s="25">
        <v>17325</v>
      </c>
      <c r="L99" s="25">
        <v>0</v>
      </c>
      <c r="M99" s="25">
        <v>17325</v>
      </c>
      <c r="N99" s="17">
        <f t="shared" si="13"/>
        <v>1</v>
      </c>
      <c r="O99" s="25">
        <v>0</v>
      </c>
      <c r="P99" s="18">
        <f t="shared" si="14"/>
        <v>6825</v>
      </c>
    </row>
    <row r="100" spans="1:16" x14ac:dyDescent="0.3">
      <c r="A100" s="23" t="s">
        <v>329</v>
      </c>
      <c r="B100" s="13" t="str">
        <f t="shared" si="15"/>
        <v>4</v>
      </c>
      <c r="C100" s="13" t="str">
        <f t="shared" si="16"/>
        <v>45</v>
      </c>
      <c r="D100" s="13" t="str">
        <f t="shared" si="17"/>
        <v>450</v>
      </c>
      <c r="E100" s="24" t="s">
        <v>330</v>
      </c>
      <c r="F100" s="25">
        <v>0</v>
      </c>
      <c r="G100" s="25">
        <v>48000</v>
      </c>
      <c r="H100" s="25">
        <v>48000</v>
      </c>
      <c r="I100" s="25">
        <v>48000</v>
      </c>
      <c r="J100" s="17">
        <f t="shared" si="12"/>
        <v>1</v>
      </c>
      <c r="K100" s="25">
        <v>48000</v>
      </c>
      <c r="L100" s="25">
        <v>0</v>
      </c>
      <c r="M100" s="25">
        <v>48000</v>
      </c>
      <c r="N100" s="17">
        <f t="shared" si="13"/>
        <v>1</v>
      </c>
      <c r="O100" s="25">
        <v>0</v>
      </c>
      <c r="P100" s="18">
        <f t="shared" si="14"/>
        <v>0</v>
      </c>
    </row>
    <row r="101" spans="1:16" x14ac:dyDescent="0.3">
      <c r="A101" s="23" t="s">
        <v>155</v>
      </c>
      <c r="B101" s="13" t="str">
        <f t="shared" si="15"/>
        <v>4</v>
      </c>
      <c r="C101" s="13" t="str">
        <f t="shared" si="16"/>
        <v>45</v>
      </c>
      <c r="D101" s="13" t="str">
        <f t="shared" si="17"/>
        <v>450</v>
      </c>
      <c r="E101" s="24" t="s">
        <v>156</v>
      </c>
      <c r="F101" s="25">
        <v>41540</v>
      </c>
      <c r="G101" s="25">
        <v>0</v>
      </c>
      <c r="H101" s="25">
        <v>41540</v>
      </c>
      <c r="I101" s="25">
        <v>40029.800000000003</v>
      </c>
      <c r="J101" s="17">
        <f t="shared" si="12"/>
        <v>0.96364467982667312</v>
      </c>
      <c r="K101" s="25">
        <v>40029.800000000003</v>
      </c>
      <c r="L101" s="25">
        <v>0</v>
      </c>
      <c r="M101" s="25">
        <v>40029.800000000003</v>
      </c>
      <c r="N101" s="17">
        <f t="shared" si="13"/>
        <v>1</v>
      </c>
      <c r="O101" s="25">
        <v>0</v>
      </c>
      <c r="P101" s="18">
        <f t="shared" si="14"/>
        <v>-1510.1999999999971</v>
      </c>
    </row>
    <row r="102" spans="1:16" x14ac:dyDescent="0.3">
      <c r="A102" s="23" t="s">
        <v>157</v>
      </c>
      <c r="B102" s="13" t="str">
        <f t="shared" si="15"/>
        <v>4</v>
      </c>
      <c r="C102" s="13" t="str">
        <f t="shared" si="16"/>
        <v>45</v>
      </c>
      <c r="D102" s="13" t="str">
        <f t="shared" si="17"/>
        <v>450</v>
      </c>
      <c r="E102" s="24" t="s">
        <v>158</v>
      </c>
      <c r="F102" s="25">
        <v>187000</v>
      </c>
      <c r="G102" s="25">
        <v>0</v>
      </c>
      <c r="H102" s="25">
        <v>187000</v>
      </c>
      <c r="I102" s="25">
        <v>95339.42</v>
      </c>
      <c r="J102" s="17">
        <f t="shared" si="12"/>
        <v>0.50983647058823534</v>
      </c>
      <c r="K102" s="25">
        <v>95339.42</v>
      </c>
      <c r="L102" s="25">
        <v>0</v>
      </c>
      <c r="M102" s="25">
        <v>95339.42</v>
      </c>
      <c r="N102" s="17">
        <f t="shared" si="13"/>
        <v>1</v>
      </c>
      <c r="O102" s="25">
        <v>0</v>
      </c>
      <c r="P102" s="18">
        <f t="shared" si="14"/>
        <v>-91660.58</v>
      </c>
    </row>
    <row r="103" spans="1:16" x14ac:dyDescent="0.3">
      <c r="A103" s="23" t="s">
        <v>159</v>
      </c>
      <c r="B103" s="13" t="str">
        <f t="shared" si="15"/>
        <v>4</v>
      </c>
      <c r="C103" s="13" t="str">
        <f t="shared" si="16"/>
        <v>45</v>
      </c>
      <c r="D103" s="13" t="str">
        <f t="shared" si="17"/>
        <v>450</v>
      </c>
      <c r="E103" s="24" t="s">
        <v>220</v>
      </c>
      <c r="F103" s="25">
        <v>1456000</v>
      </c>
      <c r="G103" s="25">
        <v>0</v>
      </c>
      <c r="H103" s="25">
        <v>1456000</v>
      </c>
      <c r="I103" s="25">
        <v>754387.99</v>
      </c>
      <c r="J103" s="17">
        <f t="shared" si="12"/>
        <v>0.51812361950549446</v>
      </c>
      <c r="K103" s="25">
        <v>754387.99</v>
      </c>
      <c r="L103" s="25">
        <v>0</v>
      </c>
      <c r="M103" s="25">
        <v>754387.99</v>
      </c>
      <c r="N103" s="17">
        <f t="shared" si="13"/>
        <v>1</v>
      </c>
      <c r="O103" s="25">
        <v>0</v>
      </c>
      <c r="P103" s="18">
        <f t="shared" si="14"/>
        <v>-701612.01</v>
      </c>
    </row>
    <row r="104" spans="1:16" x14ac:dyDescent="0.3">
      <c r="A104" s="23" t="s">
        <v>160</v>
      </c>
      <c r="B104" s="13" t="str">
        <f t="shared" si="15"/>
        <v>4</v>
      </c>
      <c r="C104" s="13" t="str">
        <f t="shared" si="16"/>
        <v>45</v>
      </c>
      <c r="D104" s="13" t="str">
        <f t="shared" si="17"/>
        <v>450</v>
      </c>
      <c r="E104" s="24" t="s">
        <v>221</v>
      </c>
      <c r="F104" s="25">
        <v>935095</v>
      </c>
      <c r="G104" s="25">
        <v>0</v>
      </c>
      <c r="H104" s="25">
        <v>935095</v>
      </c>
      <c r="I104" s="25">
        <v>450666</v>
      </c>
      <c r="J104" s="17">
        <f t="shared" si="12"/>
        <v>0.48194675407311555</v>
      </c>
      <c r="K104" s="25">
        <v>450666</v>
      </c>
      <c r="L104" s="25">
        <v>0</v>
      </c>
      <c r="M104" s="25">
        <v>450666</v>
      </c>
      <c r="N104" s="17">
        <f t="shared" si="13"/>
        <v>1</v>
      </c>
      <c r="O104" s="25">
        <v>0</v>
      </c>
      <c r="P104" s="18">
        <f t="shared" si="14"/>
        <v>-484429</v>
      </c>
    </row>
    <row r="105" spans="1:16" x14ac:dyDescent="0.3">
      <c r="A105" s="23" t="s">
        <v>161</v>
      </c>
      <c r="B105" s="13" t="str">
        <f t="shared" si="15"/>
        <v>4</v>
      </c>
      <c r="C105" s="13" t="str">
        <f t="shared" si="16"/>
        <v>45</v>
      </c>
      <c r="D105" s="13" t="str">
        <f t="shared" si="17"/>
        <v>450</v>
      </c>
      <c r="E105" s="24" t="s">
        <v>244</v>
      </c>
      <c r="F105" s="25">
        <v>1409760</v>
      </c>
      <c r="G105" s="25">
        <v>0</v>
      </c>
      <c r="H105" s="25">
        <v>1409760</v>
      </c>
      <c r="I105" s="25">
        <v>605458.94999999995</v>
      </c>
      <c r="J105" s="17">
        <f t="shared" si="12"/>
        <v>0.42947661304051749</v>
      </c>
      <c r="K105" s="25">
        <v>605458.94999999995</v>
      </c>
      <c r="L105" s="25">
        <v>0</v>
      </c>
      <c r="M105" s="25">
        <v>605458.94999999995</v>
      </c>
      <c r="N105" s="17">
        <f t="shared" si="13"/>
        <v>1</v>
      </c>
      <c r="O105" s="25">
        <v>0</v>
      </c>
      <c r="P105" s="18">
        <f t="shared" si="14"/>
        <v>-804301.05</v>
      </c>
    </row>
    <row r="106" spans="1:16" x14ac:dyDescent="0.3">
      <c r="A106" s="23" t="s">
        <v>339</v>
      </c>
      <c r="B106" s="13" t="str">
        <f t="shared" si="15"/>
        <v>4</v>
      </c>
      <c r="C106" s="13" t="str">
        <f t="shared" si="16"/>
        <v>45</v>
      </c>
      <c r="D106" s="13" t="str">
        <f t="shared" si="17"/>
        <v>450</v>
      </c>
      <c r="E106" s="24" t="s">
        <v>340</v>
      </c>
      <c r="F106" s="25">
        <v>0</v>
      </c>
      <c r="G106" s="25">
        <v>0</v>
      </c>
      <c r="H106" s="25">
        <v>0</v>
      </c>
      <c r="I106" s="25">
        <v>0</v>
      </c>
      <c r="J106" s="17" t="str">
        <f t="shared" si="12"/>
        <v xml:space="preserve"> </v>
      </c>
      <c r="K106" s="25">
        <v>0</v>
      </c>
      <c r="L106" s="25">
        <v>0</v>
      </c>
      <c r="M106" s="25">
        <v>0</v>
      </c>
      <c r="N106" s="17" t="str">
        <f t="shared" si="13"/>
        <v xml:space="preserve"> </v>
      </c>
      <c r="O106" s="25">
        <v>0</v>
      </c>
      <c r="P106" s="18">
        <f t="shared" si="14"/>
        <v>0</v>
      </c>
    </row>
    <row r="107" spans="1:16" x14ac:dyDescent="0.3">
      <c r="A107" s="23" t="s">
        <v>198</v>
      </c>
      <c r="B107" s="13" t="str">
        <f t="shared" si="15"/>
        <v>4</v>
      </c>
      <c r="C107" s="13" t="str">
        <f t="shared" si="16"/>
        <v>45</v>
      </c>
      <c r="D107" s="13" t="str">
        <f t="shared" si="17"/>
        <v>450</v>
      </c>
      <c r="E107" s="24" t="s">
        <v>288</v>
      </c>
      <c r="F107" s="25">
        <v>466400</v>
      </c>
      <c r="G107" s="25">
        <v>0</v>
      </c>
      <c r="H107" s="25">
        <v>466400</v>
      </c>
      <c r="I107" s="25">
        <v>0</v>
      </c>
      <c r="J107" s="17">
        <f t="shared" si="12"/>
        <v>0</v>
      </c>
      <c r="K107" s="25">
        <v>0</v>
      </c>
      <c r="L107" s="25">
        <v>0</v>
      </c>
      <c r="M107" s="25">
        <v>0</v>
      </c>
      <c r="N107" s="17" t="str">
        <f t="shared" si="13"/>
        <v xml:space="preserve"> </v>
      </c>
      <c r="O107" s="25">
        <v>0</v>
      </c>
      <c r="P107" s="18">
        <f t="shared" si="14"/>
        <v>-466400</v>
      </c>
    </row>
    <row r="108" spans="1:16" x14ac:dyDescent="0.3">
      <c r="A108" s="23" t="s">
        <v>271</v>
      </c>
      <c r="B108" s="13" t="str">
        <f t="shared" si="15"/>
        <v>4</v>
      </c>
      <c r="C108" s="13" t="str">
        <f t="shared" si="16"/>
        <v>45</v>
      </c>
      <c r="D108" s="13" t="str">
        <f t="shared" si="17"/>
        <v>450</v>
      </c>
      <c r="E108" s="24" t="s">
        <v>289</v>
      </c>
      <c r="F108" s="25">
        <v>0</v>
      </c>
      <c r="G108" s="25">
        <v>0</v>
      </c>
      <c r="H108" s="25">
        <v>0</v>
      </c>
      <c r="I108" s="25">
        <v>8000</v>
      </c>
      <c r="J108" s="17" t="str">
        <f t="shared" si="12"/>
        <v xml:space="preserve"> </v>
      </c>
      <c r="K108" s="25">
        <v>8000</v>
      </c>
      <c r="L108" s="25">
        <v>0</v>
      </c>
      <c r="M108" s="25">
        <v>8000</v>
      </c>
      <c r="N108" s="17">
        <f t="shared" si="13"/>
        <v>1</v>
      </c>
      <c r="O108" s="25">
        <v>0</v>
      </c>
      <c r="P108" s="18">
        <f t="shared" si="14"/>
        <v>8000</v>
      </c>
    </row>
    <row r="109" spans="1:16" x14ac:dyDescent="0.3">
      <c r="A109" s="23" t="s">
        <v>162</v>
      </c>
      <c r="B109" s="13" t="str">
        <f t="shared" si="15"/>
        <v>4</v>
      </c>
      <c r="C109" s="13" t="str">
        <f t="shared" si="16"/>
        <v>45</v>
      </c>
      <c r="D109" s="13" t="str">
        <f t="shared" si="17"/>
        <v>450</v>
      </c>
      <c r="E109" s="24" t="s">
        <v>290</v>
      </c>
      <c r="F109" s="25">
        <v>23395</v>
      </c>
      <c r="G109" s="25">
        <v>0</v>
      </c>
      <c r="H109" s="25">
        <v>23395</v>
      </c>
      <c r="I109" s="25">
        <v>0</v>
      </c>
      <c r="J109" s="17">
        <f t="shared" si="12"/>
        <v>0</v>
      </c>
      <c r="K109" s="25">
        <v>0</v>
      </c>
      <c r="L109" s="25">
        <v>0</v>
      </c>
      <c r="M109" s="25">
        <v>0</v>
      </c>
      <c r="N109" s="17" t="str">
        <f t="shared" si="13"/>
        <v xml:space="preserve"> </v>
      </c>
      <c r="O109" s="25">
        <v>0</v>
      </c>
      <c r="P109" s="18">
        <f t="shared" si="14"/>
        <v>-23395</v>
      </c>
    </row>
    <row r="110" spans="1:16" x14ac:dyDescent="0.3">
      <c r="A110" s="23" t="s">
        <v>341</v>
      </c>
      <c r="B110" s="13" t="str">
        <f t="shared" si="15"/>
        <v>4</v>
      </c>
      <c r="C110" s="13" t="str">
        <f t="shared" si="16"/>
        <v>45</v>
      </c>
      <c r="D110" s="13" t="str">
        <f t="shared" si="17"/>
        <v>450</v>
      </c>
      <c r="E110" s="24" t="s">
        <v>342</v>
      </c>
      <c r="F110" s="25">
        <v>0</v>
      </c>
      <c r="G110" s="25">
        <v>15000</v>
      </c>
      <c r="H110" s="25">
        <v>15000</v>
      </c>
      <c r="I110" s="25">
        <v>0</v>
      </c>
      <c r="J110" s="17">
        <f t="shared" si="12"/>
        <v>0</v>
      </c>
      <c r="K110" s="25">
        <v>0</v>
      </c>
      <c r="L110" s="25">
        <v>0</v>
      </c>
      <c r="M110" s="25">
        <v>0</v>
      </c>
      <c r="N110" s="17" t="str">
        <f t="shared" si="13"/>
        <v xml:space="preserve"> </v>
      </c>
      <c r="O110" s="25">
        <v>0</v>
      </c>
      <c r="P110" s="18">
        <f t="shared" si="14"/>
        <v>-15000</v>
      </c>
    </row>
    <row r="111" spans="1:16" x14ac:dyDescent="0.3">
      <c r="A111" s="23" t="s">
        <v>227</v>
      </c>
      <c r="B111" s="13" t="str">
        <f t="shared" si="15"/>
        <v>4</v>
      </c>
      <c r="C111" s="13" t="str">
        <f t="shared" si="16"/>
        <v>45</v>
      </c>
      <c r="D111" s="13" t="str">
        <f t="shared" si="17"/>
        <v>451</v>
      </c>
      <c r="E111" s="24" t="s">
        <v>291</v>
      </c>
      <c r="F111" s="25">
        <v>0</v>
      </c>
      <c r="G111" s="25">
        <v>0</v>
      </c>
      <c r="H111" s="25">
        <v>0</v>
      </c>
      <c r="I111" s="25">
        <v>191793.78</v>
      </c>
      <c r="J111" s="17" t="str">
        <f t="shared" si="12"/>
        <v xml:space="preserve"> </v>
      </c>
      <c r="K111" s="25">
        <v>191793.78</v>
      </c>
      <c r="L111" s="25">
        <v>0</v>
      </c>
      <c r="M111" s="25">
        <v>191793.78</v>
      </c>
      <c r="N111" s="17">
        <f t="shared" si="13"/>
        <v>1</v>
      </c>
      <c r="O111" s="25">
        <v>0</v>
      </c>
      <c r="P111" s="18">
        <f t="shared" si="14"/>
        <v>191793.78</v>
      </c>
    </row>
    <row r="112" spans="1:16" x14ac:dyDescent="0.3">
      <c r="A112" s="23" t="s">
        <v>292</v>
      </c>
      <c r="B112" s="13" t="str">
        <f t="shared" si="15"/>
        <v>4</v>
      </c>
      <c r="C112" s="13" t="str">
        <f t="shared" si="16"/>
        <v>45</v>
      </c>
      <c r="D112" s="13" t="str">
        <f t="shared" si="17"/>
        <v>451</v>
      </c>
      <c r="E112" s="24" t="s">
        <v>293</v>
      </c>
      <c r="F112" s="25">
        <v>0</v>
      </c>
      <c r="G112" s="25">
        <v>0</v>
      </c>
      <c r="H112" s="25">
        <v>0</v>
      </c>
      <c r="I112" s="25">
        <v>0</v>
      </c>
      <c r="J112" s="17" t="str">
        <f t="shared" si="12"/>
        <v xml:space="preserve"> </v>
      </c>
      <c r="K112" s="25">
        <v>0</v>
      </c>
      <c r="L112" s="25">
        <v>0</v>
      </c>
      <c r="M112" s="25">
        <v>0</v>
      </c>
      <c r="N112" s="17" t="str">
        <f t="shared" si="13"/>
        <v xml:space="preserve"> </v>
      </c>
      <c r="O112" s="25">
        <v>0</v>
      </c>
      <c r="P112" s="18">
        <f t="shared" si="14"/>
        <v>0</v>
      </c>
    </row>
    <row r="113" spans="1:16" x14ac:dyDescent="0.3">
      <c r="A113" s="23" t="s">
        <v>216</v>
      </c>
      <c r="B113" s="13" t="str">
        <f t="shared" si="15"/>
        <v>4</v>
      </c>
      <c r="C113" s="13" t="str">
        <f t="shared" si="16"/>
        <v>45</v>
      </c>
      <c r="D113" s="13" t="str">
        <f t="shared" si="17"/>
        <v>451</v>
      </c>
      <c r="E113" s="24" t="s">
        <v>294</v>
      </c>
      <c r="F113" s="25">
        <v>0</v>
      </c>
      <c r="G113" s="25">
        <v>0</v>
      </c>
      <c r="H113" s="25">
        <v>0</v>
      </c>
      <c r="I113" s="25">
        <v>0</v>
      </c>
      <c r="J113" s="17" t="str">
        <f t="shared" si="12"/>
        <v xml:space="preserve"> </v>
      </c>
      <c r="K113" s="25">
        <v>0</v>
      </c>
      <c r="L113" s="25">
        <v>0</v>
      </c>
      <c r="M113" s="25">
        <v>0</v>
      </c>
      <c r="N113" s="17" t="str">
        <f t="shared" si="13"/>
        <v xml:space="preserve"> </v>
      </c>
      <c r="O113" s="25">
        <v>0</v>
      </c>
      <c r="P113" s="18">
        <f t="shared" si="14"/>
        <v>0</v>
      </c>
    </row>
    <row r="114" spans="1:16" x14ac:dyDescent="0.3">
      <c r="A114" s="23" t="s">
        <v>228</v>
      </c>
      <c r="B114" s="13" t="str">
        <f t="shared" si="15"/>
        <v>4</v>
      </c>
      <c r="C114" s="13" t="str">
        <f t="shared" si="16"/>
        <v>45</v>
      </c>
      <c r="D114" s="13" t="str">
        <f t="shared" si="17"/>
        <v>451</v>
      </c>
      <c r="E114" s="24" t="s">
        <v>245</v>
      </c>
      <c r="F114" s="25">
        <v>0</v>
      </c>
      <c r="G114" s="25">
        <v>0</v>
      </c>
      <c r="H114" s="25">
        <v>0</v>
      </c>
      <c r="I114" s="25">
        <v>79002.960000000006</v>
      </c>
      <c r="J114" s="17" t="str">
        <f t="shared" si="12"/>
        <v xml:space="preserve"> </v>
      </c>
      <c r="K114" s="25">
        <v>79002.960000000006</v>
      </c>
      <c r="L114" s="25">
        <v>0</v>
      </c>
      <c r="M114" s="25">
        <v>79002.960000000006</v>
      </c>
      <c r="N114" s="17">
        <f t="shared" si="13"/>
        <v>1</v>
      </c>
      <c r="O114" s="25">
        <v>0</v>
      </c>
      <c r="P114" s="18">
        <f t="shared" si="14"/>
        <v>79002.960000000006</v>
      </c>
    </row>
    <row r="115" spans="1:16" x14ac:dyDescent="0.3">
      <c r="A115" s="23" t="s">
        <v>229</v>
      </c>
      <c r="B115" s="13" t="str">
        <f t="shared" si="15"/>
        <v>4</v>
      </c>
      <c r="C115" s="13" t="str">
        <f t="shared" si="16"/>
        <v>45</v>
      </c>
      <c r="D115" s="13" t="str">
        <f t="shared" si="17"/>
        <v>451</v>
      </c>
      <c r="E115" s="24" t="s">
        <v>246</v>
      </c>
      <c r="F115" s="25">
        <v>0</v>
      </c>
      <c r="G115" s="25">
        <v>0</v>
      </c>
      <c r="H115" s="25">
        <v>0</v>
      </c>
      <c r="I115" s="25">
        <v>0</v>
      </c>
      <c r="J115" s="17" t="str">
        <f t="shared" si="12"/>
        <v xml:space="preserve"> </v>
      </c>
      <c r="K115" s="25">
        <v>0</v>
      </c>
      <c r="L115" s="25">
        <v>0</v>
      </c>
      <c r="M115" s="25">
        <v>0</v>
      </c>
      <c r="N115" s="17" t="str">
        <f t="shared" si="13"/>
        <v xml:space="preserve"> </v>
      </c>
      <c r="O115" s="25">
        <v>0</v>
      </c>
      <c r="P115" s="18">
        <f t="shared" si="14"/>
        <v>0</v>
      </c>
    </row>
    <row r="116" spans="1:16" x14ac:dyDescent="0.3">
      <c r="A116" s="23" t="s">
        <v>230</v>
      </c>
      <c r="B116" s="13" t="str">
        <f t="shared" si="15"/>
        <v>4</v>
      </c>
      <c r="C116" s="13" t="str">
        <f t="shared" si="16"/>
        <v>45</v>
      </c>
      <c r="D116" s="13" t="str">
        <f t="shared" si="17"/>
        <v>451</v>
      </c>
      <c r="E116" s="24" t="s">
        <v>247</v>
      </c>
      <c r="F116" s="25">
        <v>0</v>
      </c>
      <c r="G116" s="25">
        <v>0</v>
      </c>
      <c r="H116" s="25">
        <v>0</v>
      </c>
      <c r="I116" s="25">
        <v>0</v>
      </c>
      <c r="J116" s="17" t="str">
        <f t="shared" si="12"/>
        <v xml:space="preserve"> </v>
      </c>
      <c r="K116" s="25">
        <v>0</v>
      </c>
      <c r="L116" s="25">
        <v>0</v>
      </c>
      <c r="M116" s="25">
        <v>0</v>
      </c>
      <c r="N116" s="17" t="str">
        <f t="shared" si="13"/>
        <v xml:space="preserve"> </v>
      </c>
      <c r="O116" s="25">
        <v>0</v>
      </c>
      <c r="P116" s="18">
        <f t="shared" si="14"/>
        <v>0</v>
      </c>
    </row>
    <row r="117" spans="1:16" x14ac:dyDescent="0.3">
      <c r="A117" s="23" t="s">
        <v>256</v>
      </c>
      <c r="B117" s="13" t="str">
        <f t="shared" si="15"/>
        <v>4</v>
      </c>
      <c r="C117" s="13" t="str">
        <f t="shared" si="16"/>
        <v>45</v>
      </c>
      <c r="D117" s="13" t="str">
        <f t="shared" si="17"/>
        <v>451</v>
      </c>
      <c r="E117" s="24" t="s">
        <v>295</v>
      </c>
      <c r="F117" s="25">
        <v>26850</v>
      </c>
      <c r="G117" s="25">
        <v>0</v>
      </c>
      <c r="H117" s="25">
        <v>26850</v>
      </c>
      <c r="I117" s="25">
        <v>0</v>
      </c>
      <c r="J117" s="17">
        <f t="shared" si="12"/>
        <v>0</v>
      </c>
      <c r="K117" s="25">
        <v>0</v>
      </c>
      <c r="L117" s="25">
        <v>0</v>
      </c>
      <c r="M117" s="25">
        <v>0</v>
      </c>
      <c r="N117" s="17" t="str">
        <f t="shared" si="13"/>
        <v xml:space="preserve"> </v>
      </c>
      <c r="O117" s="25">
        <v>0</v>
      </c>
      <c r="P117" s="18">
        <f t="shared" si="14"/>
        <v>-26850</v>
      </c>
    </row>
    <row r="118" spans="1:16" x14ac:dyDescent="0.3">
      <c r="A118" s="23" t="s">
        <v>257</v>
      </c>
      <c r="B118" s="13" t="str">
        <f t="shared" si="15"/>
        <v>4</v>
      </c>
      <c r="C118" s="13" t="str">
        <f t="shared" si="16"/>
        <v>45</v>
      </c>
      <c r="D118" s="13" t="str">
        <f t="shared" si="17"/>
        <v>451</v>
      </c>
      <c r="E118" s="24" t="s">
        <v>296</v>
      </c>
      <c r="F118" s="25">
        <v>462877</v>
      </c>
      <c r="G118" s="25">
        <v>0</v>
      </c>
      <c r="H118" s="25">
        <v>462877</v>
      </c>
      <c r="I118" s="25">
        <v>462877</v>
      </c>
      <c r="J118" s="17">
        <f t="shared" si="12"/>
        <v>1</v>
      </c>
      <c r="K118" s="25">
        <v>462877</v>
      </c>
      <c r="L118" s="25">
        <v>0</v>
      </c>
      <c r="M118" s="25">
        <v>462877</v>
      </c>
      <c r="N118" s="17">
        <f t="shared" si="13"/>
        <v>1</v>
      </c>
      <c r="O118" s="25">
        <v>0</v>
      </c>
      <c r="P118" s="18">
        <f t="shared" si="14"/>
        <v>0</v>
      </c>
    </row>
    <row r="119" spans="1:16" x14ac:dyDescent="0.3">
      <c r="A119" s="23" t="s">
        <v>258</v>
      </c>
      <c r="B119" s="13" t="str">
        <f t="shared" si="15"/>
        <v>4</v>
      </c>
      <c r="C119" s="13" t="str">
        <f t="shared" si="16"/>
        <v>45</v>
      </c>
      <c r="D119" s="13" t="str">
        <f t="shared" si="17"/>
        <v>451</v>
      </c>
      <c r="E119" s="24" t="s">
        <v>297</v>
      </c>
      <c r="F119" s="25">
        <v>125000</v>
      </c>
      <c r="G119" s="25">
        <v>0</v>
      </c>
      <c r="H119" s="25">
        <v>125000</v>
      </c>
      <c r="I119" s="25">
        <v>125000</v>
      </c>
      <c r="J119" s="17">
        <f t="shared" si="12"/>
        <v>1</v>
      </c>
      <c r="K119" s="25">
        <v>125000</v>
      </c>
      <c r="L119" s="25">
        <v>0</v>
      </c>
      <c r="M119" s="25">
        <v>125000</v>
      </c>
      <c r="N119" s="17">
        <f t="shared" si="13"/>
        <v>1</v>
      </c>
      <c r="O119" s="25">
        <v>0</v>
      </c>
      <c r="P119" s="18">
        <f t="shared" si="14"/>
        <v>0</v>
      </c>
    </row>
    <row r="120" spans="1:16" x14ac:dyDescent="0.3">
      <c r="A120" s="23" t="s">
        <v>259</v>
      </c>
      <c r="B120" s="13" t="str">
        <f t="shared" si="15"/>
        <v>4</v>
      </c>
      <c r="C120" s="13" t="str">
        <f t="shared" si="16"/>
        <v>45</v>
      </c>
      <c r="D120" s="13" t="str">
        <f t="shared" si="17"/>
        <v>451</v>
      </c>
      <c r="E120" s="24" t="s">
        <v>298</v>
      </c>
      <c r="F120" s="25">
        <v>91000</v>
      </c>
      <c r="G120" s="25">
        <v>0</v>
      </c>
      <c r="H120" s="25">
        <v>91000</v>
      </c>
      <c r="I120" s="25">
        <v>70000</v>
      </c>
      <c r="J120" s="17">
        <f t="shared" si="12"/>
        <v>0.76923076923076927</v>
      </c>
      <c r="K120" s="25">
        <v>70000</v>
      </c>
      <c r="L120" s="25">
        <v>0</v>
      </c>
      <c r="M120" s="25">
        <v>70000</v>
      </c>
      <c r="N120" s="17">
        <f t="shared" si="13"/>
        <v>1</v>
      </c>
      <c r="O120" s="25">
        <v>0</v>
      </c>
      <c r="P120" s="18">
        <f t="shared" si="14"/>
        <v>-21000</v>
      </c>
    </row>
    <row r="121" spans="1:16" x14ac:dyDescent="0.3">
      <c r="A121" s="23" t="s">
        <v>260</v>
      </c>
      <c r="B121" s="13" t="str">
        <f t="shared" si="15"/>
        <v>4</v>
      </c>
      <c r="C121" s="13" t="str">
        <f t="shared" si="16"/>
        <v>45</v>
      </c>
      <c r="D121" s="13" t="str">
        <f t="shared" si="17"/>
        <v>451</v>
      </c>
      <c r="E121" s="24" t="s">
        <v>299</v>
      </c>
      <c r="F121" s="25">
        <v>20000</v>
      </c>
      <c r="G121" s="25">
        <v>0</v>
      </c>
      <c r="H121" s="25">
        <v>20000</v>
      </c>
      <c r="I121" s="25">
        <v>20000</v>
      </c>
      <c r="J121" s="17">
        <f t="shared" si="12"/>
        <v>1</v>
      </c>
      <c r="K121" s="25">
        <v>20000</v>
      </c>
      <c r="L121" s="25">
        <v>0</v>
      </c>
      <c r="M121" s="25">
        <v>20000</v>
      </c>
      <c r="N121" s="17">
        <f t="shared" si="13"/>
        <v>1</v>
      </c>
      <c r="O121" s="25">
        <v>0</v>
      </c>
      <c r="P121" s="18">
        <f t="shared" si="14"/>
        <v>0</v>
      </c>
    </row>
    <row r="122" spans="1:16" x14ac:dyDescent="0.3">
      <c r="A122" s="23" t="s">
        <v>272</v>
      </c>
      <c r="B122" s="13" t="str">
        <f t="shared" si="15"/>
        <v>4</v>
      </c>
      <c r="C122" s="13" t="str">
        <f t="shared" si="16"/>
        <v>45</v>
      </c>
      <c r="D122" s="13" t="str">
        <f t="shared" si="17"/>
        <v>451</v>
      </c>
      <c r="E122" s="24" t="s">
        <v>300</v>
      </c>
      <c r="F122" s="25">
        <v>260000</v>
      </c>
      <c r="G122" s="25">
        <v>0</v>
      </c>
      <c r="H122" s="25">
        <v>260000</v>
      </c>
      <c r="I122" s="25">
        <v>0</v>
      </c>
      <c r="J122" s="17">
        <f t="shared" si="12"/>
        <v>0</v>
      </c>
      <c r="K122" s="25">
        <v>0</v>
      </c>
      <c r="L122" s="25">
        <v>0</v>
      </c>
      <c r="M122" s="25">
        <v>0</v>
      </c>
      <c r="N122" s="17" t="str">
        <f t="shared" si="13"/>
        <v xml:space="preserve"> </v>
      </c>
      <c r="O122" s="25">
        <v>0</v>
      </c>
      <c r="P122" s="18">
        <f t="shared" si="14"/>
        <v>-260000</v>
      </c>
    </row>
    <row r="123" spans="1:16" x14ac:dyDescent="0.3">
      <c r="A123" s="23" t="s">
        <v>273</v>
      </c>
      <c r="B123" s="13" t="str">
        <f t="shared" si="15"/>
        <v>4</v>
      </c>
      <c r="C123" s="13" t="str">
        <f t="shared" si="16"/>
        <v>45</v>
      </c>
      <c r="D123" s="13" t="str">
        <f t="shared" si="17"/>
        <v>451</v>
      </c>
      <c r="E123" s="24" t="s">
        <v>301</v>
      </c>
      <c r="F123" s="25">
        <v>260000</v>
      </c>
      <c r="G123" s="25">
        <v>0</v>
      </c>
      <c r="H123" s="25">
        <v>260000</v>
      </c>
      <c r="I123" s="25">
        <v>0</v>
      </c>
      <c r="J123" s="17">
        <f t="shared" si="12"/>
        <v>0</v>
      </c>
      <c r="K123" s="25">
        <v>0</v>
      </c>
      <c r="L123" s="25">
        <v>0</v>
      </c>
      <c r="M123" s="25">
        <v>0</v>
      </c>
      <c r="N123" s="17" t="str">
        <f t="shared" si="13"/>
        <v xml:space="preserve"> </v>
      </c>
      <c r="O123" s="25">
        <v>0</v>
      </c>
      <c r="P123" s="18">
        <f t="shared" si="14"/>
        <v>-260000</v>
      </c>
    </row>
    <row r="124" spans="1:16" x14ac:dyDescent="0.3">
      <c r="A124" s="23" t="s">
        <v>274</v>
      </c>
      <c r="B124" s="13" t="str">
        <f t="shared" si="15"/>
        <v>4</v>
      </c>
      <c r="C124" s="13" t="str">
        <f t="shared" si="16"/>
        <v>45</v>
      </c>
      <c r="D124" s="13" t="str">
        <f t="shared" si="17"/>
        <v>451</v>
      </c>
      <c r="E124" s="24" t="s">
        <v>302</v>
      </c>
      <c r="F124" s="25">
        <v>5208</v>
      </c>
      <c r="G124" s="25">
        <v>0</v>
      </c>
      <c r="H124" s="25">
        <v>5208</v>
      </c>
      <c r="I124" s="25">
        <v>5208</v>
      </c>
      <c r="J124" s="17">
        <f t="shared" si="12"/>
        <v>1</v>
      </c>
      <c r="K124" s="25">
        <v>5208</v>
      </c>
      <c r="L124" s="25">
        <v>0</v>
      </c>
      <c r="M124" s="25">
        <v>5208</v>
      </c>
      <c r="N124" s="17">
        <f t="shared" si="13"/>
        <v>1</v>
      </c>
      <c r="O124" s="25">
        <v>0</v>
      </c>
      <c r="P124" s="18">
        <f t="shared" si="14"/>
        <v>0</v>
      </c>
    </row>
    <row r="125" spans="1:16" x14ac:dyDescent="0.3">
      <c r="A125" s="23" t="s">
        <v>275</v>
      </c>
      <c r="B125" s="13" t="str">
        <f t="shared" si="15"/>
        <v>4</v>
      </c>
      <c r="C125" s="13" t="str">
        <f t="shared" si="16"/>
        <v>45</v>
      </c>
      <c r="D125" s="13" t="str">
        <f t="shared" si="17"/>
        <v>451</v>
      </c>
      <c r="E125" s="24" t="s">
        <v>303</v>
      </c>
      <c r="F125" s="25">
        <v>266815</v>
      </c>
      <c r="G125" s="25">
        <v>0</v>
      </c>
      <c r="H125" s="25">
        <v>266815</v>
      </c>
      <c r="I125" s="25">
        <v>109354.9</v>
      </c>
      <c r="J125" s="17">
        <f t="shared" si="12"/>
        <v>0.4098528943275303</v>
      </c>
      <c r="K125" s="25">
        <v>109354.9</v>
      </c>
      <c r="L125" s="25">
        <v>0</v>
      </c>
      <c r="M125" s="25">
        <v>109354.9</v>
      </c>
      <c r="N125" s="17">
        <f t="shared" si="13"/>
        <v>1</v>
      </c>
      <c r="O125" s="25">
        <v>0</v>
      </c>
      <c r="P125" s="18">
        <f t="shared" si="14"/>
        <v>-157460.1</v>
      </c>
    </row>
    <row r="126" spans="1:16" x14ac:dyDescent="0.3">
      <c r="A126" s="23" t="s">
        <v>276</v>
      </c>
      <c r="B126" s="13" t="str">
        <f t="shared" si="15"/>
        <v>4</v>
      </c>
      <c r="C126" s="13" t="str">
        <f t="shared" si="16"/>
        <v>45</v>
      </c>
      <c r="D126" s="13" t="str">
        <f t="shared" si="17"/>
        <v>451</v>
      </c>
      <c r="E126" s="24" t="s">
        <v>304</v>
      </c>
      <c r="F126" s="25">
        <v>187845</v>
      </c>
      <c r="G126" s="25">
        <v>0</v>
      </c>
      <c r="H126" s="25">
        <v>187845</v>
      </c>
      <c r="I126" s="25">
        <v>81716.88</v>
      </c>
      <c r="J126" s="17">
        <f t="shared" si="12"/>
        <v>0.43502291783119063</v>
      </c>
      <c r="K126" s="25">
        <v>81716.88</v>
      </c>
      <c r="L126" s="25">
        <v>0</v>
      </c>
      <c r="M126" s="25">
        <v>81716.88</v>
      </c>
      <c r="N126" s="17">
        <f t="shared" si="13"/>
        <v>1</v>
      </c>
      <c r="O126" s="25">
        <v>0</v>
      </c>
      <c r="P126" s="18">
        <f t="shared" si="14"/>
        <v>-106128.12</v>
      </c>
    </row>
    <row r="127" spans="1:16" x14ac:dyDescent="0.3">
      <c r="A127" s="23" t="s">
        <v>277</v>
      </c>
      <c r="B127" s="13" t="str">
        <f t="shared" si="15"/>
        <v>4</v>
      </c>
      <c r="C127" s="13" t="str">
        <f t="shared" si="16"/>
        <v>45</v>
      </c>
      <c r="D127" s="13" t="str">
        <f t="shared" si="17"/>
        <v>451</v>
      </c>
      <c r="E127" s="24" t="s">
        <v>305</v>
      </c>
      <c r="F127" s="25">
        <v>138135</v>
      </c>
      <c r="G127" s="25">
        <v>0</v>
      </c>
      <c r="H127" s="25">
        <v>138135</v>
      </c>
      <c r="I127" s="25">
        <v>61287.66</v>
      </c>
      <c r="J127" s="17">
        <f t="shared" si="12"/>
        <v>0.44367944402215226</v>
      </c>
      <c r="K127" s="25">
        <v>61287.66</v>
      </c>
      <c r="L127" s="25">
        <v>0</v>
      </c>
      <c r="M127" s="25">
        <v>61287.66</v>
      </c>
      <c r="N127" s="17">
        <f t="shared" si="13"/>
        <v>1</v>
      </c>
      <c r="O127" s="25">
        <v>0</v>
      </c>
      <c r="P127" s="18">
        <f t="shared" si="14"/>
        <v>-76847.34</v>
      </c>
    </row>
    <row r="128" spans="1:16" x14ac:dyDescent="0.3">
      <c r="A128" s="23" t="s">
        <v>335</v>
      </c>
      <c r="B128" s="13" t="str">
        <f t="shared" si="15"/>
        <v>4</v>
      </c>
      <c r="C128" s="13" t="str">
        <f t="shared" si="16"/>
        <v>45</v>
      </c>
      <c r="D128" s="13" t="str">
        <f t="shared" si="17"/>
        <v>451</v>
      </c>
      <c r="E128" s="24" t="s">
        <v>336</v>
      </c>
      <c r="F128" s="25">
        <v>0</v>
      </c>
      <c r="G128" s="25">
        <v>100000</v>
      </c>
      <c r="H128" s="25">
        <v>100000</v>
      </c>
      <c r="I128" s="25">
        <v>0</v>
      </c>
      <c r="J128" s="17">
        <f t="shared" si="12"/>
        <v>0</v>
      </c>
      <c r="K128" s="25">
        <v>0</v>
      </c>
      <c r="L128" s="25">
        <v>0</v>
      </c>
      <c r="M128" s="25">
        <v>0</v>
      </c>
      <c r="N128" s="17" t="str">
        <f t="shared" si="13"/>
        <v xml:space="preserve"> </v>
      </c>
      <c r="O128" s="25">
        <v>0</v>
      </c>
      <c r="P128" s="18">
        <f t="shared" si="14"/>
        <v>-100000</v>
      </c>
    </row>
    <row r="129" spans="1:16" x14ac:dyDescent="0.3">
      <c r="A129" s="23" t="s">
        <v>337</v>
      </c>
      <c r="B129" s="13" t="str">
        <f t="shared" si="15"/>
        <v>4</v>
      </c>
      <c r="C129" s="13" t="str">
        <f t="shared" si="16"/>
        <v>45</v>
      </c>
      <c r="D129" s="13" t="str">
        <f t="shared" si="17"/>
        <v>451</v>
      </c>
      <c r="E129" s="24" t="s">
        <v>338</v>
      </c>
      <c r="F129" s="25">
        <v>0</v>
      </c>
      <c r="G129" s="25">
        <v>40000</v>
      </c>
      <c r="H129" s="25">
        <v>40000</v>
      </c>
      <c r="I129" s="25">
        <v>0</v>
      </c>
      <c r="J129" s="17">
        <f t="shared" si="12"/>
        <v>0</v>
      </c>
      <c r="K129" s="25">
        <v>0</v>
      </c>
      <c r="L129" s="25">
        <v>0</v>
      </c>
      <c r="M129" s="25">
        <v>0</v>
      </c>
      <c r="N129" s="17" t="str">
        <f t="shared" si="13"/>
        <v xml:space="preserve"> </v>
      </c>
      <c r="O129" s="25">
        <v>0</v>
      </c>
      <c r="P129" s="18">
        <f t="shared" si="14"/>
        <v>-40000</v>
      </c>
    </row>
    <row r="130" spans="1:16" x14ac:dyDescent="0.3">
      <c r="A130" s="23" t="s">
        <v>343</v>
      </c>
      <c r="B130" s="13" t="str">
        <f t="shared" si="15"/>
        <v>4</v>
      </c>
      <c r="C130" s="13" t="str">
        <f t="shared" si="16"/>
        <v>45</v>
      </c>
      <c r="D130" s="13" t="str">
        <f t="shared" si="17"/>
        <v>451</v>
      </c>
      <c r="E130" s="24" t="s">
        <v>344</v>
      </c>
      <c r="F130" s="25">
        <v>0</v>
      </c>
      <c r="G130" s="25">
        <v>10416</v>
      </c>
      <c r="H130" s="25">
        <v>10416</v>
      </c>
      <c r="I130" s="25">
        <v>0</v>
      </c>
      <c r="J130" s="17">
        <f t="shared" si="12"/>
        <v>0</v>
      </c>
      <c r="K130" s="25">
        <v>0</v>
      </c>
      <c r="L130" s="25">
        <v>0</v>
      </c>
      <c r="M130" s="25">
        <v>0</v>
      </c>
      <c r="N130" s="17" t="str">
        <f t="shared" si="13"/>
        <v xml:space="preserve"> </v>
      </c>
      <c r="O130" s="25">
        <v>0</v>
      </c>
      <c r="P130" s="18">
        <f t="shared" si="14"/>
        <v>-10416</v>
      </c>
    </row>
    <row r="131" spans="1:16" x14ac:dyDescent="0.3">
      <c r="A131" s="23" t="s">
        <v>345</v>
      </c>
      <c r="B131" s="13" t="str">
        <f t="shared" si="15"/>
        <v>4</v>
      </c>
      <c r="C131" s="13" t="str">
        <f t="shared" si="16"/>
        <v>45</v>
      </c>
      <c r="D131" s="13" t="str">
        <f t="shared" si="17"/>
        <v>451</v>
      </c>
      <c r="E131" s="24" t="s">
        <v>346</v>
      </c>
      <c r="F131" s="25">
        <v>0</v>
      </c>
      <c r="G131" s="25">
        <v>0</v>
      </c>
      <c r="H131" s="25">
        <v>0</v>
      </c>
      <c r="I131" s="25">
        <v>0</v>
      </c>
      <c r="J131" s="17" t="str">
        <f t="shared" si="12"/>
        <v xml:space="preserve"> </v>
      </c>
      <c r="K131" s="25">
        <v>0</v>
      </c>
      <c r="L131" s="25">
        <v>0</v>
      </c>
      <c r="M131" s="25">
        <v>0</v>
      </c>
      <c r="N131" s="17" t="str">
        <f t="shared" si="13"/>
        <v xml:space="preserve"> </v>
      </c>
      <c r="O131" s="25">
        <v>0</v>
      </c>
      <c r="P131" s="18">
        <f t="shared" si="14"/>
        <v>0</v>
      </c>
    </row>
    <row r="132" spans="1:16" x14ac:dyDescent="0.3">
      <c r="A132" s="23" t="s">
        <v>163</v>
      </c>
      <c r="B132" s="13" t="str">
        <f t="shared" si="15"/>
        <v>4</v>
      </c>
      <c r="C132" s="13" t="str">
        <f t="shared" si="16"/>
        <v>46</v>
      </c>
      <c r="D132" s="13" t="str">
        <f t="shared" si="17"/>
        <v>461</v>
      </c>
      <c r="E132" s="24" t="s">
        <v>164</v>
      </c>
      <c r="F132" s="25">
        <v>600000</v>
      </c>
      <c r="G132" s="25">
        <v>0</v>
      </c>
      <c r="H132" s="25">
        <v>600000</v>
      </c>
      <c r="I132" s="25">
        <v>600000</v>
      </c>
      <c r="J132" s="17">
        <f t="shared" si="12"/>
        <v>1</v>
      </c>
      <c r="K132" s="25">
        <v>600000</v>
      </c>
      <c r="L132" s="25">
        <v>0</v>
      </c>
      <c r="M132" s="25">
        <v>600000</v>
      </c>
      <c r="N132" s="17">
        <f t="shared" si="13"/>
        <v>1</v>
      </c>
      <c r="O132" s="25">
        <v>0</v>
      </c>
      <c r="P132" s="18">
        <f t="shared" si="14"/>
        <v>0</v>
      </c>
    </row>
    <row r="133" spans="1:16" x14ac:dyDescent="0.3">
      <c r="A133" s="23" t="s">
        <v>347</v>
      </c>
      <c r="B133" s="13" t="str">
        <f t="shared" si="15"/>
        <v>4</v>
      </c>
      <c r="C133" s="13" t="str">
        <f t="shared" si="16"/>
        <v>46</v>
      </c>
      <c r="D133" s="13" t="str">
        <f t="shared" si="17"/>
        <v>463</v>
      </c>
      <c r="E133" s="24" t="s">
        <v>348</v>
      </c>
      <c r="F133" s="25">
        <v>0</v>
      </c>
      <c r="G133" s="25">
        <v>0</v>
      </c>
      <c r="H133" s="25">
        <v>0</v>
      </c>
      <c r="I133" s="25">
        <v>6500</v>
      </c>
      <c r="J133" s="17" t="str">
        <f t="shared" si="12"/>
        <v xml:space="preserve"> </v>
      </c>
      <c r="K133" s="25">
        <v>0</v>
      </c>
      <c r="L133" s="25">
        <v>0</v>
      </c>
      <c r="M133" s="25">
        <v>0</v>
      </c>
      <c r="N133" s="17">
        <f t="shared" si="13"/>
        <v>0</v>
      </c>
      <c r="O133" s="25">
        <v>6500</v>
      </c>
      <c r="P133" s="18">
        <f t="shared" si="14"/>
        <v>6500</v>
      </c>
    </row>
    <row r="134" spans="1:16" x14ac:dyDescent="0.3">
      <c r="A134" s="23" t="s">
        <v>165</v>
      </c>
      <c r="B134" s="13" t="str">
        <f t="shared" si="15"/>
        <v>4</v>
      </c>
      <c r="C134" s="13" t="str">
        <f t="shared" si="16"/>
        <v>49</v>
      </c>
      <c r="D134" s="13" t="str">
        <f t="shared" si="17"/>
        <v>490</v>
      </c>
      <c r="E134" s="24" t="s">
        <v>306</v>
      </c>
      <c r="F134" s="25">
        <v>131498</v>
      </c>
      <c r="G134" s="25">
        <v>0</v>
      </c>
      <c r="H134" s="25">
        <v>131498</v>
      </c>
      <c r="I134" s="25">
        <v>38491.78</v>
      </c>
      <c r="J134" s="17">
        <f t="shared" si="12"/>
        <v>0.29271760787236306</v>
      </c>
      <c r="K134" s="25">
        <v>38491.78</v>
      </c>
      <c r="L134" s="25">
        <v>0</v>
      </c>
      <c r="M134" s="25">
        <v>38491.78</v>
      </c>
      <c r="N134" s="17">
        <f t="shared" si="13"/>
        <v>1</v>
      </c>
      <c r="O134" s="25">
        <v>0</v>
      </c>
      <c r="P134" s="18">
        <f t="shared" si="14"/>
        <v>-93006.22</v>
      </c>
    </row>
    <row r="135" spans="1:16" x14ac:dyDescent="0.3">
      <c r="A135" s="23" t="s">
        <v>261</v>
      </c>
      <c r="B135" s="13" t="str">
        <f t="shared" si="15"/>
        <v>4</v>
      </c>
      <c r="C135" s="13" t="str">
        <f t="shared" si="16"/>
        <v>49</v>
      </c>
      <c r="D135" s="13" t="str">
        <f t="shared" si="17"/>
        <v>490</v>
      </c>
      <c r="E135" s="24" t="s">
        <v>307</v>
      </c>
      <c r="F135" s="25">
        <v>45000</v>
      </c>
      <c r="G135" s="25">
        <v>0</v>
      </c>
      <c r="H135" s="25">
        <v>45000</v>
      </c>
      <c r="I135" s="25">
        <v>27195.4</v>
      </c>
      <c r="J135" s="17">
        <f t="shared" si="12"/>
        <v>0.60434222222222223</v>
      </c>
      <c r="K135" s="25">
        <v>27195.4</v>
      </c>
      <c r="L135" s="25">
        <v>0</v>
      </c>
      <c r="M135" s="25">
        <v>27195.4</v>
      </c>
      <c r="N135" s="17">
        <f t="shared" si="13"/>
        <v>1</v>
      </c>
      <c r="O135" s="25">
        <v>0</v>
      </c>
      <c r="P135" s="18">
        <f t="shared" si="14"/>
        <v>-17804.599999999999</v>
      </c>
    </row>
    <row r="136" spans="1:16" x14ac:dyDescent="0.3">
      <c r="A136" s="23" t="s">
        <v>308</v>
      </c>
      <c r="B136" s="13" t="str">
        <f t="shared" si="15"/>
        <v>4</v>
      </c>
      <c r="C136" s="13" t="str">
        <f t="shared" si="16"/>
        <v>49</v>
      </c>
      <c r="D136" s="13" t="str">
        <f t="shared" si="17"/>
        <v>490</v>
      </c>
      <c r="E136" s="24" t="s">
        <v>309</v>
      </c>
      <c r="F136" s="25">
        <v>39985</v>
      </c>
      <c r="G136" s="25">
        <v>0</v>
      </c>
      <c r="H136" s="25">
        <v>39985</v>
      </c>
      <c r="I136" s="25">
        <v>0</v>
      </c>
      <c r="J136" s="17">
        <f t="shared" si="12"/>
        <v>0</v>
      </c>
      <c r="K136" s="25">
        <v>0</v>
      </c>
      <c r="L136" s="25">
        <v>0</v>
      </c>
      <c r="M136" s="25">
        <v>0</v>
      </c>
      <c r="N136" s="17" t="str">
        <f t="shared" si="13"/>
        <v xml:space="preserve"> </v>
      </c>
      <c r="O136" s="25">
        <v>0</v>
      </c>
      <c r="P136" s="18">
        <f t="shared" si="14"/>
        <v>-39985</v>
      </c>
    </row>
    <row r="137" spans="1:16" x14ac:dyDescent="0.3">
      <c r="A137" s="23" t="s">
        <v>310</v>
      </c>
      <c r="B137" s="13" t="str">
        <f t="shared" si="15"/>
        <v>4</v>
      </c>
      <c r="C137" s="13" t="str">
        <f t="shared" si="16"/>
        <v>49</v>
      </c>
      <c r="D137" s="13" t="str">
        <f t="shared" si="17"/>
        <v>490</v>
      </c>
      <c r="E137" s="24" t="s">
        <v>311</v>
      </c>
      <c r="F137" s="25">
        <v>14180</v>
      </c>
      <c r="G137" s="25">
        <v>0</v>
      </c>
      <c r="H137" s="25">
        <v>14180</v>
      </c>
      <c r="I137" s="25">
        <v>0</v>
      </c>
      <c r="J137" s="17">
        <f t="shared" si="12"/>
        <v>0</v>
      </c>
      <c r="K137" s="25">
        <v>0</v>
      </c>
      <c r="L137" s="25">
        <v>0</v>
      </c>
      <c r="M137" s="25">
        <v>0</v>
      </c>
      <c r="N137" s="17" t="str">
        <f t="shared" si="13"/>
        <v xml:space="preserve"> </v>
      </c>
      <c r="O137" s="25">
        <v>0</v>
      </c>
      <c r="P137" s="18">
        <f t="shared" si="14"/>
        <v>-14180</v>
      </c>
    </row>
    <row r="138" spans="1:16" x14ac:dyDescent="0.3">
      <c r="A138" s="23" t="s">
        <v>312</v>
      </c>
      <c r="B138" s="13" t="str">
        <f t="shared" si="15"/>
        <v>4</v>
      </c>
      <c r="C138" s="13" t="str">
        <f t="shared" si="16"/>
        <v>49</v>
      </c>
      <c r="D138" s="13" t="str">
        <f t="shared" si="17"/>
        <v>490</v>
      </c>
      <c r="E138" s="24" t="s">
        <v>313</v>
      </c>
      <c r="F138" s="25">
        <v>104425</v>
      </c>
      <c r="G138" s="25">
        <v>0</v>
      </c>
      <c r="H138" s="25">
        <v>104425</v>
      </c>
      <c r="I138" s="25">
        <v>0</v>
      </c>
      <c r="J138" s="17">
        <f t="shared" si="12"/>
        <v>0</v>
      </c>
      <c r="K138" s="25">
        <v>0</v>
      </c>
      <c r="L138" s="25">
        <v>0</v>
      </c>
      <c r="M138" s="25">
        <v>0</v>
      </c>
      <c r="N138" s="17" t="str">
        <f t="shared" si="13"/>
        <v xml:space="preserve"> </v>
      </c>
      <c r="O138" s="25">
        <v>0</v>
      </c>
      <c r="P138" s="18">
        <f t="shared" si="14"/>
        <v>-104425</v>
      </c>
    </row>
    <row r="139" spans="1:16" x14ac:dyDescent="0.3">
      <c r="A139" s="23" t="s">
        <v>222</v>
      </c>
      <c r="B139" s="13" t="str">
        <f t="shared" si="15"/>
        <v>4</v>
      </c>
      <c r="C139" s="13" t="str">
        <f t="shared" si="16"/>
        <v>49</v>
      </c>
      <c r="D139" s="13" t="str">
        <f t="shared" si="17"/>
        <v>497</v>
      </c>
      <c r="E139" s="24" t="s">
        <v>223</v>
      </c>
      <c r="F139" s="25">
        <v>98932</v>
      </c>
      <c r="G139" s="25">
        <v>0</v>
      </c>
      <c r="H139" s="25">
        <v>98932</v>
      </c>
      <c r="I139" s="25">
        <v>0</v>
      </c>
      <c r="J139" s="17">
        <f t="shared" si="12"/>
        <v>0</v>
      </c>
      <c r="K139" s="25">
        <v>0</v>
      </c>
      <c r="L139" s="25">
        <v>0</v>
      </c>
      <c r="M139" s="25">
        <v>0</v>
      </c>
      <c r="N139" s="17" t="str">
        <f t="shared" si="13"/>
        <v xml:space="preserve"> </v>
      </c>
      <c r="O139" s="25">
        <v>0</v>
      </c>
      <c r="P139" s="18">
        <f t="shared" si="14"/>
        <v>-98932</v>
      </c>
    </row>
    <row r="140" spans="1:16" x14ac:dyDescent="0.3">
      <c r="A140" s="23" t="s">
        <v>231</v>
      </c>
      <c r="B140" s="13" t="str">
        <f t="shared" si="15"/>
        <v>4</v>
      </c>
      <c r="C140" s="13" t="str">
        <f t="shared" si="16"/>
        <v>49</v>
      </c>
      <c r="D140" s="13" t="str">
        <f t="shared" si="17"/>
        <v>497</v>
      </c>
      <c r="E140" s="24" t="s">
        <v>314</v>
      </c>
      <c r="F140" s="25">
        <v>17790</v>
      </c>
      <c r="G140" s="25">
        <v>0</v>
      </c>
      <c r="H140" s="25">
        <v>17790</v>
      </c>
      <c r="I140" s="25">
        <v>11920.8</v>
      </c>
      <c r="J140" s="17">
        <f t="shared" si="12"/>
        <v>0.67008431703204041</v>
      </c>
      <c r="K140" s="25">
        <v>11920.8</v>
      </c>
      <c r="L140" s="25">
        <v>0</v>
      </c>
      <c r="M140" s="25">
        <v>11920.8</v>
      </c>
      <c r="N140" s="17">
        <f t="shared" si="13"/>
        <v>1</v>
      </c>
      <c r="O140" s="25">
        <v>0</v>
      </c>
      <c r="P140" s="18">
        <f t="shared" si="14"/>
        <v>-5869.2000000000007</v>
      </c>
    </row>
    <row r="141" spans="1:16" x14ac:dyDescent="0.3">
      <c r="A141" s="23" t="s">
        <v>204</v>
      </c>
      <c r="B141" s="13" t="str">
        <f t="shared" si="15"/>
        <v>4</v>
      </c>
      <c r="C141" s="13" t="str">
        <f t="shared" si="16"/>
        <v>49</v>
      </c>
      <c r="D141" s="13" t="str">
        <f t="shared" si="17"/>
        <v>497</v>
      </c>
      <c r="E141" s="24" t="s">
        <v>205</v>
      </c>
      <c r="F141" s="25">
        <v>241610</v>
      </c>
      <c r="G141" s="25">
        <v>0</v>
      </c>
      <c r="H141" s="25">
        <v>241610</v>
      </c>
      <c r="I141" s="25">
        <v>0</v>
      </c>
      <c r="J141" s="17">
        <f t="shared" si="12"/>
        <v>0</v>
      </c>
      <c r="K141" s="25">
        <v>0</v>
      </c>
      <c r="L141" s="25">
        <v>0</v>
      </c>
      <c r="M141" s="25">
        <v>0</v>
      </c>
      <c r="N141" s="17" t="str">
        <f t="shared" si="13"/>
        <v xml:space="preserve"> </v>
      </c>
      <c r="O141" s="25">
        <v>0</v>
      </c>
      <c r="P141" s="18">
        <f t="shared" si="14"/>
        <v>-241610</v>
      </c>
    </row>
    <row r="142" spans="1:16" x14ac:dyDescent="0.3">
      <c r="A142" s="23" t="s">
        <v>206</v>
      </c>
      <c r="B142" s="13" t="str">
        <f t="shared" si="15"/>
        <v>4</v>
      </c>
      <c r="C142" s="13" t="str">
        <f t="shared" si="16"/>
        <v>49</v>
      </c>
      <c r="D142" s="13" t="str">
        <f t="shared" si="17"/>
        <v>497</v>
      </c>
      <c r="E142" s="24" t="s">
        <v>248</v>
      </c>
      <c r="F142" s="25">
        <v>1000</v>
      </c>
      <c r="G142" s="25">
        <v>0</v>
      </c>
      <c r="H142" s="25">
        <v>1000</v>
      </c>
      <c r="I142" s="25">
        <v>322.14</v>
      </c>
      <c r="J142" s="17">
        <f t="shared" si="12"/>
        <v>0.32213999999999998</v>
      </c>
      <c r="K142" s="25">
        <v>322.14</v>
      </c>
      <c r="L142" s="25">
        <v>0</v>
      </c>
      <c r="M142" s="25">
        <v>322.14</v>
      </c>
      <c r="N142" s="17">
        <f t="shared" si="13"/>
        <v>1</v>
      </c>
      <c r="O142" s="25">
        <v>0</v>
      </c>
      <c r="P142" s="18">
        <f t="shared" si="14"/>
        <v>-677.86</v>
      </c>
    </row>
    <row r="143" spans="1:16" x14ac:dyDescent="0.3">
      <c r="A143" s="23" t="s">
        <v>166</v>
      </c>
      <c r="B143" s="13" t="str">
        <f t="shared" si="15"/>
        <v>5</v>
      </c>
      <c r="C143" s="13" t="str">
        <f t="shared" si="16"/>
        <v>52</v>
      </c>
      <c r="D143" s="13" t="str">
        <f t="shared" si="17"/>
        <v>520</v>
      </c>
      <c r="E143" s="24" t="s">
        <v>167</v>
      </c>
      <c r="F143" s="25">
        <v>8000</v>
      </c>
      <c r="G143" s="25">
        <v>0</v>
      </c>
      <c r="H143" s="25">
        <v>8000</v>
      </c>
      <c r="I143" s="25">
        <v>106.25</v>
      </c>
      <c r="J143" s="17">
        <f t="shared" si="12"/>
        <v>1.328125E-2</v>
      </c>
      <c r="K143" s="25">
        <v>106.25</v>
      </c>
      <c r="L143" s="25">
        <v>0</v>
      </c>
      <c r="M143" s="25">
        <v>106.25</v>
      </c>
      <c r="N143" s="17">
        <f t="shared" si="13"/>
        <v>1</v>
      </c>
      <c r="O143" s="25">
        <v>0</v>
      </c>
      <c r="P143" s="18">
        <f t="shared" si="14"/>
        <v>-7893.75</v>
      </c>
    </row>
    <row r="144" spans="1:16" x14ac:dyDescent="0.3">
      <c r="A144" s="23" t="s">
        <v>168</v>
      </c>
      <c r="B144" s="13" t="str">
        <f t="shared" si="15"/>
        <v>5</v>
      </c>
      <c r="C144" s="13" t="str">
        <f t="shared" si="16"/>
        <v>53</v>
      </c>
      <c r="D144" s="13" t="str">
        <f t="shared" si="17"/>
        <v>534</v>
      </c>
      <c r="E144" s="24" t="s">
        <v>169</v>
      </c>
      <c r="F144" s="25">
        <v>300000</v>
      </c>
      <c r="G144" s="25">
        <v>0</v>
      </c>
      <c r="H144" s="25">
        <v>300000</v>
      </c>
      <c r="I144" s="25">
        <v>248223.29</v>
      </c>
      <c r="J144" s="17">
        <f t="shared" si="12"/>
        <v>0.82741096666666669</v>
      </c>
      <c r="K144" s="25">
        <v>248223.29</v>
      </c>
      <c r="L144" s="25">
        <v>0</v>
      </c>
      <c r="M144" s="25">
        <v>248223.29</v>
      </c>
      <c r="N144" s="17">
        <f t="shared" si="13"/>
        <v>1</v>
      </c>
      <c r="O144" s="25">
        <v>0</v>
      </c>
      <c r="P144" s="18">
        <f t="shared" si="14"/>
        <v>-51776.709999999992</v>
      </c>
    </row>
    <row r="145" spans="1:16" x14ac:dyDescent="0.3">
      <c r="A145" s="23" t="s">
        <v>217</v>
      </c>
      <c r="B145" s="13" t="str">
        <f t="shared" si="15"/>
        <v>5</v>
      </c>
      <c r="C145" s="13" t="str">
        <f t="shared" si="16"/>
        <v>53</v>
      </c>
      <c r="D145" s="13" t="str">
        <f t="shared" si="17"/>
        <v>537</v>
      </c>
      <c r="E145" s="24" t="s">
        <v>249</v>
      </c>
      <c r="F145" s="25">
        <v>5000</v>
      </c>
      <c r="G145" s="25">
        <v>0</v>
      </c>
      <c r="H145" s="25">
        <v>5000</v>
      </c>
      <c r="I145" s="25">
        <v>4450</v>
      </c>
      <c r="J145" s="17">
        <f t="shared" ref="J145" si="18">IF(H145=0," ",I145/H145)</f>
        <v>0.89</v>
      </c>
      <c r="K145" s="25">
        <v>4450</v>
      </c>
      <c r="L145" s="25">
        <v>0</v>
      </c>
      <c r="M145" s="25">
        <v>4450</v>
      </c>
      <c r="N145" s="17">
        <f t="shared" ref="N145:N152" si="19">IF(I145=0," ",M145/I145)</f>
        <v>1</v>
      </c>
      <c r="O145" s="25">
        <v>0</v>
      </c>
      <c r="P145" s="18">
        <f t="shared" ref="P145:P151" si="20">I145-H145</f>
        <v>-550</v>
      </c>
    </row>
    <row r="146" spans="1:16" x14ac:dyDescent="0.3">
      <c r="A146" s="23" t="s">
        <v>170</v>
      </c>
      <c r="B146" s="13" t="str">
        <f t="shared" ref="B146" si="21">LEFT(A146,1)</f>
        <v>5</v>
      </c>
      <c r="C146" s="13" t="str">
        <f t="shared" ref="C146" si="22">LEFT(A146,2)</f>
        <v>54</v>
      </c>
      <c r="D146" s="13" t="str">
        <f t="shared" ref="D146" si="23">LEFT(A146,3)</f>
        <v>541</v>
      </c>
      <c r="E146" s="24" t="s">
        <v>315</v>
      </c>
      <c r="F146" s="25">
        <v>40000</v>
      </c>
      <c r="G146" s="25">
        <v>0</v>
      </c>
      <c r="H146" s="25">
        <v>40000</v>
      </c>
      <c r="I146" s="25">
        <v>37367.43</v>
      </c>
      <c r="J146" s="17">
        <f t="shared" si="12"/>
        <v>0.93418575000000004</v>
      </c>
      <c r="K146" s="25">
        <v>24289.14</v>
      </c>
      <c r="L146" s="25">
        <v>0</v>
      </c>
      <c r="M146" s="25">
        <v>24289.14</v>
      </c>
      <c r="N146" s="17">
        <f t="shared" si="19"/>
        <v>0.65000830937530352</v>
      </c>
      <c r="O146" s="25">
        <v>13078.29</v>
      </c>
      <c r="P146" s="18">
        <f t="shared" si="20"/>
        <v>-2632.5699999999997</v>
      </c>
    </row>
    <row r="147" spans="1:16" x14ac:dyDescent="0.3">
      <c r="A147" s="23" t="s">
        <v>171</v>
      </c>
      <c r="B147" s="13" t="str">
        <f t="shared" ref="B147:B149" si="24">LEFT(A147,1)</f>
        <v>5</v>
      </c>
      <c r="C147" s="13" t="str">
        <f t="shared" ref="C147:C149" si="25">LEFT(A147,2)</f>
        <v>54</v>
      </c>
      <c r="D147" s="13" t="str">
        <f t="shared" ref="D147:D149" si="26">LEFT(A147,3)</f>
        <v>541</v>
      </c>
      <c r="E147" s="24" t="s">
        <v>316</v>
      </c>
      <c r="F147" s="25">
        <v>35000</v>
      </c>
      <c r="G147" s="25">
        <v>0</v>
      </c>
      <c r="H147" s="25">
        <v>35000</v>
      </c>
      <c r="I147" s="25">
        <v>4420</v>
      </c>
      <c r="J147" s="17">
        <f t="shared" si="12"/>
        <v>0.12628571428571428</v>
      </c>
      <c r="K147" s="25">
        <v>4420</v>
      </c>
      <c r="L147" s="25">
        <v>0</v>
      </c>
      <c r="M147" s="25">
        <v>4420</v>
      </c>
      <c r="N147" s="17">
        <f t="shared" si="19"/>
        <v>1</v>
      </c>
      <c r="O147" s="25">
        <v>0</v>
      </c>
      <c r="P147" s="18">
        <f t="shared" si="20"/>
        <v>-30580</v>
      </c>
    </row>
    <row r="148" spans="1:16" x14ac:dyDescent="0.3">
      <c r="A148" s="23" t="s">
        <v>172</v>
      </c>
      <c r="B148" s="13" t="str">
        <f t="shared" si="24"/>
        <v>5</v>
      </c>
      <c r="C148" s="13" t="str">
        <f t="shared" si="25"/>
        <v>55</v>
      </c>
      <c r="D148" s="13" t="str">
        <f t="shared" si="26"/>
        <v>550</v>
      </c>
      <c r="E148" s="24" t="s">
        <v>173</v>
      </c>
      <c r="F148" s="25">
        <v>1500000</v>
      </c>
      <c r="G148" s="25">
        <v>0</v>
      </c>
      <c r="H148" s="25">
        <v>1500000</v>
      </c>
      <c r="I148" s="25">
        <v>1271713.05</v>
      </c>
      <c r="J148" s="17">
        <f t="shared" si="12"/>
        <v>0.84780870000000008</v>
      </c>
      <c r="K148" s="25">
        <v>950834.26</v>
      </c>
      <c r="L148" s="25">
        <v>0</v>
      </c>
      <c r="M148" s="25">
        <v>950834.26</v>
      </c>
      <c r="N148" s="17">
        <f t="shared" si="19"/>
        <v>0.74767987951370007</v>
      </c>
      <c r="O148" s="25">
        <v>320878.78999999998</v>
      </c>
      <c r="P148" s="18">
        <f t="shared" si="20"/>
        <v>-228286.94999999995</v>
      </c>
    </row>
    <row r="149" spans="1:16" x14ac:dyDescent="0.3">
      <c r="A149" s="23" t="s">
        <v>174</v>
      </c>
      <c r="B149" s="13" t="str">
        <f t="shared" si="24"/>
        <v>5</v>
      </c>
      <c r="C149" s="13" t="str">
        <f t="shared" si="25"/>
        <v>55</v>
      </c>
      <c r="D149" s="13" t="str">
        <f t="shared" si="26"/>
        <v>554</v>
      </c>
      <c r="E149" s="24" t="s">
        <v>175</v>
      </c>
      <c r="F149" s="25">
        <v>60000</v>
      </c>
      <c r="G149" s="25">
        <v>0</v>
      </c>
      <c r="H149" s="25">
        <v>60000</v>
      </c>
      <c r="I149" s="25">
        <v>200</v>
      </c>
      <c r="J149" s="17">
        <f t="shared" si="12"/>
        <v>3.3333333333333335E-3</v>
      </c>
      <c r="K149" s="25">
        <v>200</v>
      </c>
      <c r="L149" s="25">
        <v>0</v>
      </c>
      <c r="M149" s="25">
        <v>200</v>
      </c>
      <c r="N149" s="17">
        <f t="shared" si="19"/>
        <v>1</v>
      </c>
      <c r="O149" s="25">
        <v>0</v>
      </c>
      <c r="P149" s="18">
        <f t="shared" si="20"/>
        <v>-59800</v>
      </c>
    </row>
    <row r="150" spans="1:16" x14ac:dyDescent="0.3">
      <c r="A150" s="23" t="s">
        <v>224</v>
      </c>
      <c r="B150" s="13" t="str">
        <f t="shared" ref="B150:B151" si="27">LEFT(A150,1)</f>
        <v>5</v>
      </c>
      <c r="C150" s="13" t="str">
        <f t="shared" ref="C150:C151" si="28">LEFT(A150,2)</f>
        <v>59</v>
      </c>
      <c r="D150" s="13" t="str">
        <f t="shared" ref="D150:D151" si="29">LEFT(A150,3)</f>
        <v>599</v>
      </c>
      <c r="E150" s="24" t="s">
        <v>225</v>
      </c>
      <c r="F150" s="25">
        <v>5000</v>
      </c>
      <c r="G150" s="25">
        <v>0</v>
      </c>
      <c r="H150" s="25">
        <v>5000</v>
      </c>
      <c r="I150" s="25">
        <v>0</v>
      </c>
      <c r="J150" s="17">
        <f t="shared" si="12"/>
        <v>0</v>
      </c>
      <c r="K150" s="25">
        <v>0</v>
      </c>
      <c r="L150" s="25">
        <v>0</v>
      </c>
      <c r="M150" s="25">
        <v>0</v>
      </c>
      <c r="N150" s="17" t="str">
        <f t="shared" si="19"/>
        <v xml:space="preserve"> </v>
      </c>
      <c r="O150" s="25">
        <v>0</v>
      </c>
      <c r="P150" s="18">
        <f t="shared" si="20"/>
        <v>-5000</v>
      </c>
    </row>
    <row r="151" spans="1:16" x14ac:dyDescent="0.3">
      <c r="A151" s="23" t="s">
        <v>176</v>
      </c>
      <c r="B151" s="13" t="str">
        <f t="shared" si="27"/>
        <v>5</v>
      </c>
      <c r="C151" s="13" t="str">
        <f t="shared" si="28"/>
        <v>59</v>
      </c>
      <c r="D151" s="13" t="str">
        <f t="shared" si="29"/>
        <v>599</v>
      </c>
      <c r="E151" s="24" t="s">
        <v>177</v>
      </c>
      <c r="F151" s="25">
        <v>350000</v>
      </c>
      <c r="G151" s="25">
        <v>0</v>
      </c>
      <c r="H151" s="25">
        <v>350000</v>
      </c>
      <c r="I151" s="25">
        <v>336159.79</v>
      </c>
      <c r="J151" s="17">
        <f t="shared" si="12"/>
        <v>0.96045654285714277</v>
      </c>
      <c r="K151" s="25">
        <v>81729.820000000007</v>
      </c>
      <c r="L151" s="25">
        <v>22.01</v>
      </c>
      <c r="M151" s="25">
        <v>81707.81</v>
      </c>
      <c r="N151" s="17">
        <f t="shared" si="19"/>
        <v>0.24306241385978972</v>
      </c>
      <c r="O151" s="25">
        <v>254451.98</v>
      </c>
      <c r="P151" s="18">
        <f t="shared" si="20"/>
        <v>-13840.210000000021</v>
      </c>
    </row>
    <row r="152" spans="1:16" x14ac:dyDescent="0.3">
      <c r="A152" s="1"/>
      <c r="B152" s="13"/>
      <c r="C152" s="13"/>
      <c r="D152" s="13"/>
      <c r="E152" s="4" t="s">
        <v>199</v>
      </c>
      <c r="F152" s="19">
        <f>SUM(F6:F151)</f>
        <v>259609230</v>
      </c>
      <c r="G152" s="19">
        <f>SUM(G6:G151)</f>
        <v>2507120.77</v>
      </c>
      <c r="H152" s="19">
        <f>SUM(H6:H151)</f>
        <v>262116350.76999998</v>
      </c>
      <c r="I152" s="19">
        <f>SUM(I6:I151)</f>
        <v>205692154.75</v>
      </c>
      <c r="J152" s="20">
        <f>I152/H152</f>
        <v>0.78473606909966986</v>
      </c>
      <c r="K152" s="19">
        <f>SUM(K6:K151)</f>
        <v>182621099.72000006</v>
      </c>
      <c r="L152" s="19">
        <f>SUM(L6:L151)</f>
        <v>3458326.0099999988</v>
      </c>
      <c r="M152" s="19">
        <f>SUM(M6:M151)</f>
        <v>179162773.71000001</v>
      </c>
      <c r="N152" s="22">
        <f t="shared" si="19"/>
        <v>0.87102385566311935</v>
      </c>
      <c r="O152" s="19">
        <f>SUM(O6:O151)</f>
        <v>26529381.040000003</v>
      </c>
      <c r="P152" s="19">
        <f>SUM(P6:P151)</f>
        <v>-56424196.019999973</v>
      </c>
    </row>
    <row r="153" spans="1:16" x14ac:dyDescent="0.3">
      <c r="A153" s="1"/>
      <c r="B153" s="13"/>
      <c r="C153" s="13"/>
      <c r="D153" s="13"/>
      <c r="E153" s="2"/>
      <c r="F153" s="3"/>
      <c r="G153" s="3"/>
      <c r="H153" s="3"/>
      <c r="I153" s="3"/>
      <c r="J153" s="17"/>
      <c r="K153" s="3"/>
      <c r="L153" s="3"/>
      <c r="M153" s="3"/>
      <c r="N153" s="17"/>
      <c r="O153" s="3"/>
      <c r="P153" s="18"/>
    </row>
    <row r="154" spans="1:16" x14ac:dyDescent="0.3">
      <c r="A154" s="26" t="s">
        <v>178</v>
      </c>
      <c r="B154" s="13" t="str">
        <f t="shared" ref="B154:B164" si="30">LEFT(A154,1)</f>
        <v>6</v>
      </c>
      <c r="C154" s="13" t="str">
        <f t="shared" ref="C154:C164" si="31">LEFT(A154,2)</f>
        <v>60</v>
      </c>
      <c r="D154" s="13" t="str">
        <f t="shared" ref="D154:D164" si="32">LEFT(A154,3)</f>
        <v>603</v>
      </c>
      <c r="E154" s="27" t="s">
        <v>179</v>
      </c>
      <c r="F154" s="28">
        <v>4448000</v>
      </c>
      <c r="G154" s="28">
        <v>0</v>
      </c>
      <c r="H154" s="28">
        <v>4448000</v>
      </c>
      <c r="I154" s="28">
        <v>0</v>
      </c>
      <c r="J154" s="17">
        <f t="shared" ref="J154:J161" si="33">IF(H154=0," ",I154/H154)</f>
        <v>0</v>
      </c>
      <c r="K154" s="28">
        <v>0</v>
      </c>
      <c r="L154" s="28">
        <v>0</v>
      </c>
      <c r="M154" s="28">
        <v>0</v>
      </c>
      <c r="N154" s="17" t="str">
        <f t="shared" ref="N154:N173" si="34">IF(I154=0," ",M154/I154)</f>
        <v xml:space="preserve"> </v>
      </c>
      <c r="O154" s="28">
        <v>0</v>
      </c>
      <c r="P154" s="18">
        <f t="shared" ref="P154:P173" si="35">I154-H154</f>
        <v>-4448000</v>
      </c>
    </row>
    <row r="155" spans="1:16" x14ac:dyDescent="0.3">
      <c r="A155" s="26" t="s">
        <v>232</v>
      </c>
      <c r="B155" s="13" t="str">
        <f t="shared" ref="B155:B161" si="36">LEFT(A155,1)</f>
        <v>6</v>
      </c>
      <c r="C155" s="13" t="str">
        <f t="shared" ref="C155:C161" si="37">LEFT(A155,2)</f>
        <v>60</v>
      </c>
      <c r="D155" s="13" t="str">
        <f t="shared" ref="D155:D161" si="38">LEFT(A155,3)</f>
        <v>609</v>
      </c>
      <c r="E155" s="27" t="s">
        <v>233</v>
      </c>
      <c r="F155" s="28">
        <v>1025250</v>
      </c>
      <c r="G155" s="28">
        <v>0</v>
      </c>
      <c r="H155" s="28">
        <v>1025250</v>
      </c>
      <c r="I155" s="28">
        <v>0</v>
      </c>
      <c r="J155" s="17">
        <f t="shared" si="33"/>
        <v>0</v>
      </c>
      <c r="K155" s="28">
        <v>0</v>
      </c>
      <c r="L155" s="28">
        <v>0</v>
      </c>
      <c r="M155" s="28">
        <v>0</v>
      </c>
      <c r="N155" s="17" t="str">
        <f t="shared" si="34"/>
        <v xml:space="preserve"> </v>
      </c>
      <c r="O155" s="28">
        <v>0</v>
      </c>
      <c r="P155" s="18">
        <f t="shared" si="35"/>
        <v>-1025250</v>
      </c>
    </row>
    <row r="156" spans="1:16" x14ac:dyDescent="0.3">
      <c r="A156" s="26" t="s">
        <v>331</v>
      </c>
      <c r="B156" s="13" t="str">
        <f t="shared" si="36"/>
        <v>6</v>
      </c>
      <c r="C156" s="13" t="str">
        <f t="shared" si="37"/>
        <v>68</v>
      </c>
      <c r="D156" s="13" t="str">
        <f t="shared" si="38"/>
        <v>680</v>
      </c>
      <c r="E156" s="27" t="s">
        <v>332</v>
      </c>
      <c r="F156" s="28">
        <v>0</v>
      </c>
      <c r="G156" s="28">
        <v>0</v>
      </c>
      <c r="H156" s="28">
        <v>0</v>
      </c>
      <c r="I156" s="28">
        <v>12130.55</v>
      </c>
      <c r="J156" s="17" t="str">
        <f t="shared" si="33"/>
        <v xml:space="preserve"> </v>
      </c>
      <c r="K156" s="28">
        <v>12130.55</v>
      </c>
      <c r="L156" s="28">
        <v>0</v>
      </c>
      <c r="M156" s="28">
        <v>12130.55</v>
      </c>
      <c r="N156" s="17">
        <f t="shared" si="34"/>
        <v>1</v>
      </c>
      <c r="O156" s="28">
        <v>0</v>
      </c>
      <c r="P156" s="18">
        <f t="shared" si="35"/>
        <v>12130.55</v>
      </c>
    </row>
    <row r="157" spans="1:16" x14ac:dyDescent="0.3">
      <c r="A157" s="26" t="s">
        <v>234</v>
      </c>
      <c r="B157" s="13" t="str">
        <f t="shared" si="36"/>
        <v>7</v>
      </c>
      <c r="C157" s="13" t="str">
        <f t="shared" si="37"/>
        <v>75</v>
      </c>
      <c r="D157" s="13" t="str">
        <f t="shared" si="38"/>
        <v>750</v>
      </c>
      <c r="E157" s="27" t="s">
        <v>317</v>
      </c>
      <c r="F157" s="28">
        <v>1522175</v>
      </c>
      <c r="G157" s="28">
        <v>0</v>
      </c>
      <c r="H157" s="28">
        <v>1522175</v>
      </c>
      <c r="I157" s="28">
        <v>0</v>
      </c>
      <c r="J157" s="17">
        <f t="shared" si="33"/>
        <v>0</v>
      </c>
      <c r="K157" s="28">
        <v>0</v>
      </c>
      <c r="L157" s="28">
        <v>0</v>
      </c>
      <c r="M157" s="28">
        <v>0</v>
      </c>
      <c r="N157" s="17" t="str">
        <f t="shared" si="34"/>
        <v xml:space="preserve"> </v>
      </c>
      <c r="O157" s="28">
        <v>0</v>
      </c>
      <c r="P157" s="18">
        <f t="shared" si="35"/>
        <v>-1522175</v>
      </c>
    </row>
    <row r="158" spans="1:16" x14ac:dyDescent="0.3">
      <c r="A158" s="26" t="s">
        <v>327</v>
      </c>
      <c r="B158" s="13" t="str">
        <f t="shared" si="36"/>
        <v>7</v>
      </c>
      <c r="C158" s="13" t="str">
        <f t="shared" si="37"/>
        <v>75</v>
      </c>
      <c r="D158" s="13" t="str">
        <f t="shared" si="38"/>
        <v>750</v>
      </c>
      <c r="E158" s="27" t="s">
        <v>328</v>
      </c>
      <c r="F158" s="28">
        <v>0</v>
      </c>
      <c r="G158" s="28">
        <v>357810</v>
      </c>
      <c r="H158" s="28">
        <v>357810</v>
      </c>
      <c r="I158" s="28">
        <v>357810</v>
      </c>
      <c r="J158" s="17">
        <f t="shared" si="33"/>
        <v>1</v>
      </c>
      <c r="K158" s="28">
        <v>357810</v>
      </c>
      <c r="L158" s="28">
        <v>0</v>
      </c>
      <c r="M158" s="28">
        <v>357810</v>
      </c>
      <c r="N158" s="17">
        <f t="shared" si="34"/>
        <v>1</v>
      </c>
      <c r="O158" s="28">
        <v>0</v>
      </c>
      <c r="P158" s="18">
        <f t="shared" si="35"/>
        <v>0</v>
      </c>
    </row>
    <row r="159" spans="1:16" x14ac:dyDescent="0.3">
      <c r="A159" s="26" t="s">
        <v>180</v>
      </c>
      <c r="B159" s="13" t="str">
        <f t="shared" si="36"/>
        <v>7</v>
      </c>
      <c r="C159" s="13" t="str">
        <f t="shared" si="37"/>
        <v>79</v>
      </c>
      <c r="D159" s="13" t="str">
        <f t="shared" si="38"/>
        <v>797</v>
      </c>
      <c r="E159" s="27" t="s">
        <v>181</v>
      </c>
      <c r="F159" s="28">
        <v>153105</v>
      </c>
      <c r="G159" s="28">
        <v>0</v>
      </c>
      <c r="H159" s="28">
        <v>153105</v>
      </c>
      <c r="I159" s="28">
        <v>0</v>
      </c>
      <c r="J159" s="17">
        <f t="shared" si="33"/>
        <v>0</v>
      </c>
      <c r="K159" s="28">
        <v>0</v>
      </c>
      <c r="L159" s="28">
        <v>0</v>
      </c>
      <c r="M159" s="28">
        <v>0</v>
      </c>
      <c r="N159" s="17" t="str">
        <f t="shared" si="34"/>
        <v xml:space="preserve"> </v>
      </c>
      <c r="O159" s="28">
        <v>0</v>
      </c>
      <c r="P159" s="18">
        <f t="shared" si="35"/>
        <v>-153105</v>
      </c>
    </row>
    <row r="160" spans="1:16" x14ac:dyDescent="0.3">
      <c r="A160" s="26" t="s">
        <v>218</v>
      </c>
      <c r="B160" s="13" t="str">
        <f t="shared" si="36"/>
        <v>7</v>
      </c>
      <c r="C160" s="13" t="str">
        <f t="shared" si="37"/>
        <v>79</v>
      </c>
      <c r="D160" s="13" t="str">
        <f t="shared" si="38"/>
        <v>797</v>
      </c>
      <c r="E160" s="27" t="s">
        <v>223</v>
      </c>
      <c r="F160" s="28">
        <v>1989490</v>
      </c>
      <c r="G160" s="28">
        <v>0</v>
      </c>
      <c r="H160" s="28">
        <v>1989490</v>
      </c>
      <c r="I160" s="28">
        <v>0</v>
      </c>
      <c r="J160" s="17">
        <f t="shared" si="33"/>
        <v>0</v>
      </c>
      <c r="K160" s="28">
        <v>0</v>
      </c>
      <c r="L160" s="28">
        <v>0</v>
      </c>
      <c r="M160" s="28">
        <v>0</v>
      </c>
      <c r="N160" s="17" t="str">
        <f t="shared" si="34"/>
        <v xml:space="preserve"> </v>
      </c>
      <c r="O160" s="28">
        <v>0</v>
      </c>
      <c r="P160" s="18">
        <f t="shared" si="35"/>
        <v>-1989490</v>
      </c>
    </row>
    <row r="161" spans="1:16" x14ac:dyDescent="0.3">
      <c r="A161" s="26" t="s">
        <v>318</v>
      </c>
      <c r="B161" s="13" t="str">
        <f t="shared" si="36"/>
        <v>7</v>
      </c>
      <c r="C161" s="13" t="str">
        <f t="shared" si="37"/>
        <v>79</v>
      </c>
      <c r="D161" s="13" t="str">
        <f t="shared" si="38"/>
        <v>797</v>
      </c>
      <c r="E161" s="27" t="s">
        <v>311</v>
      </c>
      <c r="F161" s="28">
        <v>24250</v>
      </c>
      <c r="G161" s="28">
        <v>0</v>
      </c>
      <c r="H161" s="28">
        <v>24250</v>
      </c>
      <c r="I161" s="28">
        <v>0</v>
      </c>
      <c r="J161" s="17">
        <f t="shared" si="33"/>
        <v>0</v>
      </c>
      <c r="K161" s="28">
        <v>0</v>
      </c>
      <c r="L161" s="28">
        <v>0</v>
      </c>
      <c r="M161" s="28">
        <v>0</v>
      </c>
      <c r="N161" s="17" t="str">
        <f t="shared" si="34"/>
        <v xml:space="preserve"> </v>
      </c>
      <c r="O161" s="28">
        <v>0</v>
      </c>
      <c r="P161" s="18">
        <f t="shared" si="35"/>
        <v>-24250</v>
      </c>
    </row>
    <row r="162" spans="1:16" s="16" customFormat="1" x14ac:dyDescent="0.3">
      <c r="A162" s="4"/>
      <c r="B162" s="4"/>
      <c r="C162" s="4"/>
      <c r="D162" s="4"/>
      <c r="E162" s="4" t="s">
        <v>200</v>
      </c>
      <c r="F162" s="19">
        <f>SUBTOTAL(9,F154:F161)</f>
        <v>9162270</v>
      </c>
      <c r="G162" s="19">
        <f>SUBTOTAL(9,G154:G161)</f>
        <v>357810</v>
      </c>
      <c r="H162" s="19">
        <f>SUBTOTAL(9,H154:H161)</f>
        <v>9520080</v>
      </c>
      <c r="I162" s="19">
        <f>SUBTOTAL(9,I154:I161)</f>
        <v>369940.55</v>
      </c>
      <c r="J162" s="20">
        <f t="shared" ref="J162" si="39">I162/H162</f>
        <v>3.8858974924580465E-2</v>
      </c>
      <c r="K162" s="19">
        <f>SUBTOTAL(9,K154:K161)</f>
        <v>369940.55</v>
      </c>
      <c r="L162" s="19">
        <f>SUBTOTAL(9,L154:L161)</f>
        <v>0</v>
      </c>
      <c r="M162" s="19">
        <f>SUBTOTAL(9,M154:M161)</f>
        <v>369940.55</v>
      </c>
      <c r="N162" s="20">
        <f t="shared" si="34"/>
        <v>1</v>
      </c>
      <c r="O162" s="19">
        <f>SUBTOTAL(9,O154:O161)</f>
        <v>0</v>
      </c>
      <c r="P162" s="19">
        <f>SUBTOTAL(9,P154:P161)</f>
        <v>-9150139.4499999993</v>
      </c>
    </row>
    <row r="163" spans="1:16" x14ac:dyDescent="0.3">
      <c r="A163" s="1"/>
      <c r="B163" s="13"/>
      <c r="C163" s="13"/>
      <c r="D163" s="13"/>
      <c r="E163" s="2"/>
      <c r="F163" s="3"/>
      <c r="G163" s="3"/>
      <c r="H163" s="3"/>
      <c r="I163" s="3"/>
      <c r="J163" s="17"/>
      <c r="K163" s="3"/>
      <c r="L163" s="3"/>
      <c r="M163" s="3"/>
      <c r="N163" s="17"/>
      <c r="O163" s="3"/>
      <c r="P163" s="18"/>
    </row>
    <row r="164" spans="1:16" x14ac:dyDescent="0.3">
      <c r="A164" s="26" t="s">
        <v>182</v>
      </c>
      <c r="B164" s="13" t="str">
        <f t="shared" si="30"/>
        <v>8</v>
      </c>
      <c r="C164" s="13" t="str">
        <f t="shared" si="31"/>
        <v>82</v>
      </c>
      <c r="D164" s="13" t="str">
        <f t="shared" si="32"/>
        <v>820</v>
      </c>
      <c r="E164" s="27" t="s">
        <v>183</v>
      </c>
      <c r="F164" s="28">
        <v>200000</v>
      </c>
      <c r="G164" s="28">
        <v>0</v>
      </c>
      <c r="H164" s="28">
        <v>200000</v>
      </c>
      <c r="I164" s="28">
        <v>0</v>
      </c>
      <c r="J164" s="17">
        <f t="shared" ref="J164:J173" si="40">IF(H164=0," ",I164/H164)</f>
        <v>0</v>
      </c>
      <c r="K164" s="28">
        <v>0</v>
      </c>
      <c r="L164" s="28">
        <v>0</v>
      </c>
      <c r="M164" s="28">
        <v>0</v>
      </c>
      <c r="N164" s="17" t="str">
        <f t="shared" si="34"/>
        <v xml:space="preserve"> </v>
      </c>
      <c r="O164" s="28">
        <v>0</v>
      </c>
      <c r="P164" s="18">
        <f t="shared" si="35"/>
        <v>-200000</v>
      </c>
    </row>
    <row r="165" spans="1:16" x14ac:dyDescent="0.3">
      <c r="A165" s="26" t="s">
        <v>184</v>
      </c>
      <c r="B165" s="13" t="str">
        <f t="shared" ref="B165:B167" si="41">LEFT(A165,1)</f>
        <v>8</v>
      </c>
      <c r="C165" s="13" t="str">
        <f t="shared" ref="C165:C167" si="42">LEFT(A165,2)</f>
        <v>83</v>
      </c>
      <c r="D165" s="13" t="str">
        <f t="shared" ref="D165:D167" si="43">LEFT(A165,3)</f>
        <v>830</v>
      </c>
      <c r="E165" s="27" t="s">
        <v>185</v>
      </c>
      <c r="F165" s="28">
        <v>94000</v>
      </c>
      <c r="G165" s="28">
        <v>0</v>
      </c>
      <c r="H165" s="28">
        <v>94000</v>
      </c>
      <c r="I165" s="28">
        <v>947.49</v>
      </c>
      <c r="J165" s="17">
        <f t="shared" si="40"/>
        <v>1.0079680851063829E-2</v>
      </c>
      <c r="K165" s="28">
        <v>90</v>
      </c>
      <c r="L165" s="28">
        <v>0</v>
      </c>
      <c r="M165" s="28">
        <v>90</v>
      </c>
      <c r="N165" s="17">
        <f t="shared" si="34"/>
        <v>9.4987809897729786E-2</v>
      </c>
      <c r="O165" s="28">
        <v>857.49</v>
      </c>
      <c r="P165" s="18">
        <f t="shared" si="35"/>
        <v>-93052.51</v>
      </c>
    </row>
    <row r="166" spans="1:16" x14ac:dyDescent="0.3">
      <c r="A166" s="26" t="s">
        <v>186</v>
      </c>
      <c r="B166" s="13" t="str">
        <f t="shared" si="41"/>
        <v>8</v>
      </c>
      <c r="C166" s="13" t="str">
        <f t="shared" si="42"/>
        <v>83</v>
      </c>
      <c r="D166" s="13" t="str">
        <f t="shared" si="43"/>
        <v>830</v>
      </c>
      <c r="E166" s="27" t="s">
        <v>187</v>
      </c>
      <c r="F166" s="28">
        <v>170000</v>
      </c>
      <c r="G166" s="28">
        <v>0</v>
      </c>
      <c r="H166" s="28">
        <v>170000</v>
      </c>
      <c r="I166" s="28">
        <v>6542.72</v>
      </c>
      <c r="J166" s="17">
        <f t="shared" si="40"/>
        <v>3.848658823529412E-2</v>
      </c>
      <c r="K166" s="28">
        <v>6542.72</v>
      </c>
      <c r="L166" s="28">
        <v>0</v>
      </c>
      <c r="M166" s="28">
        <v>6542.72</v>
      </c>
      <c r="N166" s="17">
        <f t="shared" si="34"/>
        <v>1</v>
      </c>
      <c r="O166" s="28">
        <v>0</v>
      </c>
      <c r="P166" s="18">
        <f t="shared" si="35"/>
        <v>-163457.28</v>
      </c>
    </row>
    <row r="167" spans="1:16" x14ac:dyDescent="0.3">
      <c r="A167" s="26" t="s">
        <v>188</v>
      </c>
      <c r="B167" s="13" t="str">
        <f t="shared" si="41"/>
        <v>8</v>
      </c>
      <c r="C167" s="13" t="str">
        <f t="shared" si="42"/>
        <v>83</v>
      </c>
      <c r="D167" s="13" t="str">
        <f t="shared" si="43"/>
        <v>830</v>
      </c>
      <c r="E167" s="27" t="s">
        <v>189</v>
      </c>
      <c r="F167" s="28">
        <v>35000</v>
      </c>
      <c r="G167" s="28">
        <v>0</v>
      </c>
      <c r="H167" s="28">
        <v>35000</v>
      </c>
      <c r="I167" s="28">
        <v>571.12</v>
      </c>
      <c r="J167" s="17">
        <f t="shared" si="40"/>
        <v>1.6317714285714286E-2</v>
      </c>
      <c r="K167" s="28">
        <v>571.12</v>
      </c>
      <c r="L167" s="28">
        <v>0</v>
      </c>
      <c r="M167" s="28">
        <v>571.12</v>
      </c>
      <c r="N167" s="17">
        <f t="shared" si="34"/>
        <v>1</v>
      </c>
      <c r="O167" s="28">
        <v>0</v>
      </c>
      <c r="P167" s="18">
        <f t="shared" si="35"/>
        <v>-34428.879999999997</v>
      </c>
    </row>
    <row r="168" spans="1:16" x14ac:dyDescent="0.3">
      <c r="A168" s="26" t="s">
        <v>190</v>
      </c>
      <c r="B168" s="13" t="str">
        <f t="shared" ref="B168:B173" si="44">LEFT(A168,1)</f>
        <v>8</v>
      </c>
      <c r="C168" s="13" t="str">
        <f t="shared" ref="C168:C173" si="45">LEFT(A168,2)</f>
        <v>83</v>
      </c>
      <c r="D168" s="13" t="str">
        <f t="shared" ref="D168:D173" si="46">LEFT(A168,3)</f>
        <v>831</v>
      </c>
      <c r="E168" s="27" t="s">
        <v>191</v>
      </c>
      <c r="F168" s="28">
        <v>720000</v>
      </c>
      <c r="G168" s="28">
        <v>0</v>
      </c>
      <c r="H168" s="28">
        <v>720000</v>
      </c>
      <c r="I168" s="28">
        <v>242376.12</v>
      </c>
      <c r="J168" s="17">
        <f t="shared" si="40"/>
        <v>0.33663349999999997</v>
      </c>
      <c r="K168" s="28">
        <v>0</v>
      </c>
      <c r="L168" s="28">
        <v>0</v>
      </c>
      <c r="M168" s="28">
        <v>0</v>
      </c>
      <c r="N168" s="17">
        <f t="shared" si="34"/>
        <v>0</v>
      </c>
      <c r="O168" s="28">
        <v>242376.12</v>
      </c>
      <c r="P168" s="18">
        <f t="shared" si="35"/>
        <v>-477623.88</v>
      </c>
    </row>
    <row r="169" spans="1:16" x14ac:dyDescent="0.3">
      <c r="A169" s="26" t="s">
        <v>192</v>
      </c>
      <c r="B169" s="13" t="str">
        <f t="shared" si="44"/>
        <v>8</v>
      </c>
      <c r="C169" s="13" t="str">
        <f t="shared" si="45"/>
        <v>83</v>
      </c>
      <c r="D169" s="13" t="str">
        <f t="shared" si="46"/>
        <v>831</v>
      </c>
      <c r="E169" s="27" t="s">
        <v>193</v>
      </c>
      <c r="F169" s="28">
        <v>400000</v>
      </c>
      <c r="G169" s="28">
        <v>0</v>
      </c>
      <c r="H169" s="28">
        <v>400000</v>
      </c>
      <c r="I169" s="28">
        <v>61646.19</v>
      </c>
      <c r="J169" s="17">
        <f t="shared" si="40"/>
        <v>0.154115475</v>
      </c>
      <c r="K169" s="28">
        <v>61646.19</v>
      </c>
      <c r="L169" s="28">
        <v>0</v>
      </c>
      <c r="M169" s="28">
        <v>61646.19</v>
      </c>
      <c r="N169" s="17">
        <f t="shared" si="34"/>
        <v>1</v>
      </c>
      <c r="O169" s="28">
        <v>0</v>
      </c>
      <c r="P169" s="18">
        <f t="shared" si="35"/>
        <v>-338353.81</v>
      </c>
    </row>
    <row r="170" spans="1:16" x14ac:dyDescent="0.3">
      <c r="A170" s="26" t="s">
        <v>319</v>
      </c>
      <c r="B170" s="13" t="str">
        <f t="shared" si="44"/>
        <v>8</v>
      </c>
      <c r="C170" s="13" t="str">
        <f t="shared" si="45"/>
        <v>83</v>
      </c>
      <c r="D170" s="13" t="str">
        <f t="shared" si="46"/>
        <v>831</v>
      </c>
      <c r="E170" s="27" t="s">
        <v>320</v>
      </c>
      <c r="F170" s="28">
        <v>300000</v>
      </c>
      <c r="G170" s="28">
        <v>0</v>
      </c>
      <c r="H170" s="28">
        <v>300000</v>
      </c>
      <c r="I170" s="28">
        <v>0</v>
      </c>
      <c r="J170" s="17">
        <f t="shared" si="40"/>
        <v>0</v>
      </c>
      <c r="K170" s="28">
        <v>0</v>
      </c>
      <c r="L170" s="28">
        <v>0</v>
      </c>
      <c r="M170" s="28">
        <v>0</v>
      </c>
      <c r="N170" s="17" t="str">
        <f t="shared" si="34"/>
        <v xml:space="preserve"> </v>
      </c>
      <c r="O170" s="28">
        <v>0</v>
      </c>
      <c r="P170" s="18">
        <f t="shared" si="35"/>
        <v>-300000</v>
      </c>
    </row>
    <row r="171" spans="1:16" x14ac:dyDescent="0.3">
      <c r="A171" s="26" t="s">
        <v>262</v>
      </c>
      <c r="B171" s="13" t="str">
        <f t="shared" si="44"/>
        <v>8</v>
      </c>
      <c r="C171" s="13" t="str">
        <f t="shared" si="45"/>
        <v>87</v>
      </c>
      <c r="D171" s="13" t="str">
        <f t="shared" si="46"/>
        <v>870</v>
      </c>
      <c r="E171" s="27" t="s">
        <v>263</v>
      </c>
      <c r="F171" s="28">
        <v>0</v>
      </c>
      <c r="G171" s="28">
        <v>46939748.460000001</v>
      </c>
      <c r="H171" s="28">
        <v>46939748.460000001</v>
      </c>
      <c r="I171" s="28">
        <v>0</v>
      </c>
      <c r="J171" s="17">
        <f t="shared" si="40"/>
        <v>0</v>
      </c>
      <c r="K171" s="28">
        <v>0</v>
      </c>
      <c r="L171" s="28">
        <v>0</v>
      </c>
      <c r="M171" s="28">
        <v>0</v>
      </c>
      <c r="N171" s="17" t="str">
        <f t="shared" si="34"/>
        <v xml:space="preserve"> </v>
      </c>
      <c r="O171" s="28">
        <v>0</v>
      </c>
      <c r="P171" s="18">
        <f t="shared" si="35"/>
        <v>-46939748.460000001</v>
      </c>
    </row>
    <row r="172" spans="1:16" x14ac:dyDescent="0.3">
      <c r="A172" s="26" t="s">
        <v>264</v>
      </c>
      <c r="B172" s="13" t="str">
        <f t="shared" si="44"/>
        <v>8</v>
      </c>
      <c r="C172" s="13" t="str">
        <f t="shared" si="45"/>
        <v>87</v>
      </c>
      <c r="D172" s="13" t="str">
        <f t="shared" si="46"/>
        <v>870</v>
      </c>
      <c r="E172" s="27" t="s">
        <v>265</v>
      </c>
      <c r="F172" s="28">
        <v>0</v>
      </c>
      <c r="G172" s="28">
        <v>508962.54</v>
      </c>
      <c r="H172" s="28">
        <v>508962.54</v>
      </c>
      <c r="I172" s="28">
        <v>0</v>
      </c>
      <c r="J172" s="17">
        <f t="shared" si="40"/>
        <v>0</v>
      </c>
      <c r="K172" s="28">
        <v>0</v>
      </c>
      <c r="L172" s="28">
        <v>0</v>
      </c>
      <c r="M172" s="28">
        <v>0</v>
      </c>
      <c r="N172" s="17" t="str">
        <f t="shared" si="34"/>
        <v xml:space="preserve"> </v>
      </c>
      <c r="O172" s="28">
        <v>0</v>
      </c>
      <c r="P172" s="18">
        <f t="shared" si="35"/>
        <v>-508962.54</v>
      </c>
    </row>
    <row r="173" spans="1:16" x14ac:dyDescent="0.3">
      <c r="A173" s="26" t="s">
        <v>207</v>
      </c>
      <c r="B173" s="13" t="str">
        <f t="shared" si="44"/>
        <v>9</v>
      </c>
      <c r="C173" s="13" t="str">
        <f t="shared" si="45"/>
        <v>91</v>
      </c>
      <c r="D173" s="13" t="str">
        <f t="shared" si="46"/>
        <v>913</v>
      </c>
      <c r="E173" s="27" t="s">
        <v>208</v>
      </c>
      <c r="F173" s="28">
        <v>19847500</v>
      </c>
      <c r="G173" s="28">
        <v>0</v>
      </c>
      <c r="H173" s="28">
        <v>19847500</v>
      </c>
      <c r="I173" s="28">
        <v>0</v>
      </c>
      <c r="J173" s="17">
        <f t="shared" si="40"/>
        <v>0</v>
      </c>
      <c r="K173" s="28">
        <v>0</v>
      </c>
      <c r="L173" s="28">
        <v>0</v>
      </c>
      <c r="M173" s="28">
        <v>0</v>
      </c>
      <c r="N173" s="17" t="str">
        <f t="shared" si="34"/>
        <v xml:space="preserve"> </v>
      </c>
      <c r="O173" s="28">
        <v>0</v>
      </c>
      <c r="P173" s="18">
        <f t="shared" si="35"/>
        <v>-19847500</v>
      </c>
    </row>
    <row r="174" spans="1:16" s="16" customFormat="1" x14ac:dyDescent="0.3">
      <c r="A174" s="4"/>
      <c r="B174" s="4"/>
      <c r="C174" s="4"/>
      <c r="D174" s="4"/>
      <c r="E174" s="4" t="s">
        <v>201</v>
      </c>
      <c r="F174" s="19">
        <f>SUBTOTAL(9,F164:F173)</f>
        <v>21766500</v>
      </c>
      <c r="G174" s="19">
        <f>SUBTOTAL(9,G164:G173)</f>
        <v>47448711</v>
      </c>
      <c r="H174" s="19">
        <f>SUBTOTAL(9,H164:H173)</f>
        <v>69215211</v>
      </c>
      <c r="I174" s="19">
        <f>SUBTOTAL(9,I164:I173)</f>
        <v>312083.64</v>
      </c>
      <c r="J174" s="20">
        <f t="shared" ref="J174" si="47">I174/H174</f>
        <v>4.5088880824187619E-3</v>
      </c>
      <c r="K174" s="19">
        <f>SUBTOTAL(9,K164:K173)</f>
        <v>68850.03</v>
      </c>
      <c r="L174" s="19">
        <f>SUBTOTAL(9,L164:L173)</f>
        <v>0</v>
      </c>
      <c r="M174" s="19">
        <f>SUBTOTAL(9,M164:M173)</f>
        <v>68850.03</v>
      </c>
      <c r="N174" s="20">
        <f t="shared" ref="N174" si="48">M174/I174</f>
        <v>0.22061403154615858</v>
      </c>
      <c r="O174" s="19">
        <f>SUBTOTAL(9,O164:O173)</f>
        <v>243233.61</v>
      </c>
      <c r="P174" s="19">
        <f>SUBTOTAL(9,P164:P173)</f>
        <v>-68903127.359999999</v>
      </c>
    </row>
    <row r="176" spans="1:16" s="16" customFormat="1" x14ac:dyDescent="0.3">
      <c r="E176" s="16" t="s">
        <v>202</v>
      </c>
      <c r="F176" s="19">
        <f>F174+F162+F152</f>
        <v>290538000</v>
      </c>
      <c r="G176" s="19">
        <f>G174+G162+G152</f>
        <v>50313641.770000003</v>
      </c>
      <c r="H176" s="19">
        <f>H174+H162+H152</f>
        <v>340851641.76999998</v>
      </c>
      <c r="I176" s="19">
        <f>I174+I162+I152</f>
        <v>206374178.94</v>
      </c>
      <c r="J176" s="20">
        <f t="shared" ref="J176" si="49">I176/H176</f>
        <v>0.6054662898741654</v>
      </c>
      <c r="K176" s="19">
        <f>K174+K162+K152</f>
        <v>183059890.30000007</v>
      </c>
      <c r="L176" s="19">
        <f>L174+L162+L152</f>
        <v>3458326.0099999988</v>
      </c>
      <c r="M176" s="19">
        <f>M174+M162+M152</f>
        <v>179601564.29000002</v>
      </c>
      <c r="N176" s="20">
        <f t="shared" ref="N176" si="50">M176/I176</f>
        <v>0.8702714904184613</v>
      </c>
      <c r="O176" s="19">
        <f>O174+O162+O152</f>
        <v>26772614.650000002</v>
      </c>
      <c r="P176" s="19">
        <f>P174+P162+P152</f>
        <v>-134477462.82999998</v>
      </c>
    </row>
    <row r="178" spans="16:16" x14ac:dyDescent="0.3">
      <c r="P178" s="18"/>
    </row>
  </sheetData>
  <autoFilter ref="A5:P173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52 N174 N176 N162 J176 J174 J162 J15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OCTUBR- 2020</vt:lpstr>
      <vt:lpstr>'EJECUCIÓN INGRESOS OCTUBR- 2020'!Títulos_a_imprimir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2020-11-03T07:48:56Z</dcterms:modified>
</cp:coreProperties>
</file>