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AYUNTAMIENTO\12 - 29 DICIEMBRE\"/>
    </mc:Choice>
  </mc:AlternateContent>
  <xr:revisionPtr revIDLastSave="0" documentId="13_ncr:1_{F56DDD11-9F1D-4CB0-92FA-9EE3BE2D18A8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EJECUCIÓN INGRESOS 29 DIC 21" sheetId="1" r:id="rId1"/>
  </sheets>
  <definedNames>
    <definedName name="_xlnm._FilterDatabase" localSheetId="0" hidden="1">'EJECUCIÓN INGRESOS 29 DIC 21'!$A$5:$P$184</definedName>
    <definedName name="_xlnm.Print_Titles" localSheetId="0">'EJECUCIÓN INGRESOS 29 DIC 21'!$1:$5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7" i="1" l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P143" i="1"/>
  <c r="P144" i="1"/>
  <c r="P145" i="1"/>
  <c r="P146" i="1"/>
  <c r="P147" i="1"/>
  <c r="P148" i="1"/>
  <c r="P149" i="1"/>
  <c r="P150" i="1"/>
  <c r="P151" i="1"/>
  <c r="P152" i="1"/>
  <c r="P153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P174" i="1" l="1"/>
  <c r="P175" i="1"/>
  <c r="P176" i="1"/>
  <c r="P177" i="1"/>
  <c r="P178" i="1"/>
  <c r="P179" i="1"/>
  <c r="P180" i="1"/>
  <c r="P181" i="1"/>
  <c r="P182" i="1"/>
  <c r="P183" i="1"/>
  <c r="P184" i="1"/>
  <c r="N174" i="1"/>
  <c r="N175" i="1"/>
  <c r="N176" i="1"/>
  <c r="N177" i="1"/>
  <c r="N178" i="1"/>
  <c r="N179" i="1"/>
  <c r="N180" i="1"/>
  <c r="N181" i="1"/>
  <c r="N182" i="1"/>
  <c r="N183" i="1"/>
  <c r="N184" i="1"/>
  <c r="J174" i="1"/>
  <c r="J175" i="1"/>
  <c r="J176" i="1"/>
  <c r="J177" i="1"/>
  <c r="J178" i="1"/>
  <c r="J179" i="1"/>
  <c r="J180" i="1"/>
  <c r="J181" i="1"/>
  <c r="J182" i="1"/>
  <c r="J183" i="1"/>
  <c r="J184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N156" i="1" l="1"/>
  <c r="B142" i="1"/>
  <c r="C142" i="1"/>
  <c r="D142" i="1"/>
  <c r="B137" i="1" l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57" i="1" l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26" i="1" l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30" i="1" l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174" i="1" l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8" i="1" l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K171" i="1" l="1"/>
  <c r="L171" i="1"/>
  <c r="M171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 l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56" i="1" l="1"/>
  <c r="F154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O154" i="1" l="1"/>
  <c r="M154" i="1"/>
  <c r="L154" i="1"/>
  <c r="K154" i="1"/>
  <c r="I154" i="1"/>
  <c r="H154" i="1"/>
  <c r="G154" i="1"/>
  <c r="N154" i="1" l="1"/>
  <c r="J154" i="1"/>
  <c r="N173" i="1" l="1"/>
  <c r="N6" i="1"/>
  <c r="J173" i="1"/>
  <c r="O185" i="1"/>
  <c r="M185" i="1"/>
  <c r="L185" i="1"/>
  <c r="K185" i="1"/>
  <c r="I185" i="1"/>
  <c r="H185" i="1"/>
  <c r="G185" i="1"/>
  <c r="F185" i="1"/>
  <c r="O171" i="1"/>
  <c r="G171" i="1"/>
  <c r="H171" i="1"/>
  <c r="I171" i="1"/>
  <c r="F171" i="1"/>
  <c r="P156" i="1"/>
  <c r="P173" i="1"/>
  <c r="B7" i="1"/>
  <c r="B156" i="1"/>
  <c r="C156" i="1"/>
  <c r="D156" i="1"/>
  <c r="B173" i="1"/>
  <c r="C173" i="1"/>
  <c r="D173" i="1"/>
  <c r="B6" i="1"/>
  <c r="F187" i="1" l="1"/>
  <c r="I187" i="1"/>
  <c r="K187" i="1"/>
  <c r="O187" i="1"/>
  <c r="G187" i="1"/>
  <c r="L187" i="1"/>
  <c r="H187" i="1"/>
  <c r="M187" i="1"/>
  <c r="N171" i="1"/>
  <c r="P185" i="1"/>
  <c r="P171" i="1"/>
  <c r="N185" i="1"/>
  <c r="J171" i="1"/>
  <c r="J185" i="1"/>
  <c r="P6" i="1"/>
  <c r="P154" i="1" s="1"/>
  <c r="J187" i="1" l="1"/>
  <c r="P187" i="1"/>
  <c r="N187" i="1"/>
</calcChain>
</file>

<file path=xl/sharedStrings.xml><?xml version="1.0" encoding="utf-8"?>
<sst xmlns="http://schemas.openxmlformats.org/spreadsheetml/2006/main" count="373" uniqueCount="370">
  <si>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</si>
  <si>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</si>
  <si>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</si>
  <si>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</si>
  <si>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</si>
  <si>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</si>
  <si>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</si>
  <si>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</si>
  <si>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</si>
  <si>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</si>
  <si>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</si>
  <si>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</si>
  <si>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</si>
  <si>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</si>
  <si>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</si>
  <si>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</si>
  <si>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</si>
  <si>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</si>
  <si>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</si>
  <si>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</si>
  <si>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</si>
  <si>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</si>
  <si>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</si>
  <si>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</si>
  <si>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</si>
  <si>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</si>
  <si>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</si>
  <si>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</si>
  <si>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</si>
  <si>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</si>
  <si>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IMPUESTO S/BIENES INMUEBLES DE CARACTERISTICAS ESPECIALES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</si>
  <si>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</si>
  <si>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</si>
  <si>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</si>
  <si>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</si>
  <si>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</si>
  <si>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</si>
  <si>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</si>
  <si>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</si>
  <si>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</si>
  <si>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</si>
  <si>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</si>
  <si>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</si>
  <si>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</si>
  <si>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</si>
  <si>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</si>
  <si>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</si>
  <si>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</si>
  <si>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</si>
  <si>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</si>
  <si>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</si>
  <si>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</si>
  <si>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</si>
  <si>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</si>
  <si>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</si>
  <si>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</si>
  <si>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</si>
  <si>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</si>
  <si>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</si>
  <si>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</si>
  <si>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</si>
  <si>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</si>
  <si>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</si>
  <si>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</si>
  <si>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</si>
  <si>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</si>
  <si>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</si>
  <si>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</si>
  <si>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</si>
  <si>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</si>
  <si>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Centro de protección animal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</si>
  <si>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</si>
  <si>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</si>
  <si>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</si>
  <si>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</si>
  <si>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</si>
  <si>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</si>
  <si>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</si>
  <si>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</si>
  <si>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</si>
  <si>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</si>
  <si>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</si>
  <si>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</si>
  <si>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</si>
  <si>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</si>
  <si>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</si>
  <si>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</si>
  <si>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</si>
  <si>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</si>
  <si>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</si>
  <si>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</si>
  <si>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</si>
  <si>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</si>
  <si>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</si>
  <si>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</si>
  <si>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</si>
  <si>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</si>
  <si>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</si>
  <si>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</si>
  <si>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</si>
  <si>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REPARACIÓN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</si>
  <si>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</si>
  <si>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</si>
  <si>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</si>
  <si>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</si>
  <si>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</si>
  <si>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</si>
  <si>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34911</t>
  </si>
  <si>
    <t>Servicio de teleasistencia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</si>
  <si>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</si>
  <si>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</si>
  <si>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</si>
  <si>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</si>
  <si>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</si>
  <si>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</si>
  <si>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</si>
  <si>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</si>
  <si>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</si>
  <si>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</si>
  <si>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</si>
  <si>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</si>
  <si>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</si>
  <si>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</si>
  <si>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</si>
  <si>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</si>
  <si>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</si>
  <si>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</si>
  <si>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</si>
  <si>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</si>
  <si>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39104</t>
  </si>
  <si>
    <t>MULTAS INFRACCIÓN ORDENANZA TAXIS</t>
  </si>
  <si>
    <t>39105</t>
  </si>
  <si>
    <t>Multas por infracciones ordenanza de ruidos</t>
  </si>
  <si>
    <t>39106</t>
  </si>
  <si>
    <t>MULTAS INFRACCIÓN 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</si>
  <si>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</si>
  <si>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</si>
  <si>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</si>
  <si>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</si>
  <si>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</si>
  <si>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</si>
  <si>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</si>
  <si>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</si>
  <si>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</si>
  <si>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</si>
  <si>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</si>
  <si>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</si>
  <si>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</si>
  <si>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</si>
  <si>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</si>
  <si>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</si>
  <si>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39901</t>
  </si>
  <si>
    <t>COSTAS DE PROCEDIMIENTOS JUDICIALES</t>
  </si>
  <si>
    <t>39903</t>
  </si>
  <si>
    <t>Recursos eventuales.</t>
  </si>
  <si>
    <t>39904</t>
  </si>
  <si>
    <t>Derechos de exámen</t>
  </si>
  <si>
    <t>39906</t>
  </si>
  <si>
    <t>COMPENSACIÓN GASTOS DE NÓMINA</t>
  </si>
  <si>
    <t>39907</t>
  </si>
  <si>
    <t>Compensación gasto luz Cúpula del Milenio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</si>
  <si>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</si>
  <si>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</si>
  <si>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</si>
  <si>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</si>
  <si>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</si>
  <si>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</si>
  <si>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</si>
  <si>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SUBV.M.º IGUALDAD CONTRA LA VIOLENCIA DE GÉNERO</t>
  </si>
  <si>
    <t>42093</t>
  </si>
  <si>
    <t>Subvención Mº Sanidad. Juntas Arbitrales de Consumo</t>
  </si>
  <si>
    <t>42191</t>
  </si>
  <si>
    <t>INE.- ACTUALIZACIÓN CENSO ELECTORAL</t>
  </si>
  <si>
    <t>42200</t>
  </si>
  <si>
    <t>De fundaciones estatales. Fundacion Pluralismo y Convivencia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</si>
  <si>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</si>
  <si>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</si>
  <si>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</si>
  <si>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</si>
  <si>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</si>
  <si>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</si>
  <si>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</si>
  <si>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</si>
  <si>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</si>
  <si>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</si>
  <si>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</si>
  <si>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</si>
  <si>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</si>
  <si>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</si>
  <si>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</si>
  <si>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</si>
  <si>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</si>
  <si>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</si>
  <si>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</si>
  <si>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</si>
  <si>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45014</t>
  </si>
  <si>
    <t>Prestación económica a familias conciliación familiar COVID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</si>
  <si>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</si>
  <si>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</si>
  <si>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</si>
  <si>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</si>
  <si>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</si>
  <si>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</si>
  <si>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</si>
  <si>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SUBV.JCYL.- IGUALDAD DE OPORTUNIDADES</t>
  </si>
  <si>
    <t>45035</t>
  </si>
  <si>
    <t>SUBV.JCYL.- REFUERZO LIMPIEZA COLEGIOS POR COVID</t>
  </si>
  <si>
    <t>45060</t>
  </si>
  <si>
    <t>Junta CyL: prevención drogodependencia</t>
  </si>
  <si>
    <t>45080</t>
  </si>
  <si>
    <t>SUBV.JCYL.- PROY.REACTIVACIÓN COMERCIO DE PROXIMIDAD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</si>
  <si>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</si>
  <si>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</si>
  <si>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</si>
  <si>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</si>
  <si>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</si>
  <si>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</si>
  <si>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</si>
  <si>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</si>
  <si>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45087</t>
  </si>
  <si>
    <t>SUBV.JCYL.- CREAC. RED MERCADOS LOCALES PRODUCTOS ECOLÓGICOS</t>
  </si>
  <si>
    <t>45141</t>
  </si>
  <si>
    <t>ECYL - Programa mixto parques y jardines 2019</t>
  </si>
  <si>
    <t>45143</t>
  </si>
  <si>
    <t>EXCYL .Contr.temp.percp.renta garantiz.ciudad. PER-479-19</t>
  </si>
  <si>
    <t>45146</t>
  </si>
  <si>
    <t>MAYEL desempleados mayores de 55 años</t>
  </si>
  <si>
    <t>45147</t>
  </si>
  <si>
    <t>EXCYL55, perceptores renta de ciudadanía mayores de 55 años</t>
  </si>
  <si>
    <t>45149</t>
  </si>
  <si>
    <t>ECYL.- Programa mixto Valladolid CUIDA III DUPLO</t>
  </si>
  <si>
    <t>45150</t>
  </si>
  <si>
    <t>Programa mixto F.y empleo 2019-2020 Turismo Valladolid</t>
  </si>
  <si>
    <t>45151</t>
  </si>
  <si>
    <t>Programa mixto F.y empleo 2019-2020 Pintura decorativa III</t>
  </si>
  <si>
    <t>45152</t>
  </si>
  <si>
    <t>EXCYL.- CONTRAT.TEMP.DESEMPL.PERCP.R.G.DE CIUDADANÍA</t>
  </si>
  <si>
    <t>45154</t>
  </si>
  <si>
    <t>ECYL.- Contratacion Agente Igualdad Oportunidades</t>
  </si>
  <si>
    <t>45155</t>
  </si>
  <si>
    <t>ECYL. Programa mixto: parques y jardines II</t>
  </si>
  <si>
    <t>45156</t>
  </si>
  <si>
    <t>ECYL: programa mixto Valladolid Cuida IV</t>
  </si>
  <si>
    <t>45157</t>
  </si>
  <si>
    <t>ECYL: programa mixto Pintura III</t>
  </si>
  <si>
    <t>45158</t>
  </si>
  <si>
    <t>EXCYL.- MAYEL 20  (DESEMPLEADOS MAYORES DE 55 AÑOS)</t>
  </si>
  <si>
    <t>45159</t>
  </si>
  <si>
    <t>SUBV.ECYL.- COVEL 2020</t>
  </si>
  <si>
    <t>45160</t>
  </si>
  <si>
    <t>ECYL.- CONTRAT. AGENTES IGUALDAD DE OPORTUNIDADES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</si>
  <si>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</si>
  <si>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</si>
  <si>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</si>
  <si>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</si>
  <si>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</si>
  <si>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</si>
  <si>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</si>
  <si>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</si>
  <si>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</si>
  <si>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</si>
  <si>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49115</t>
  </si>
  <si>
    <t>Subvención CENCYL-Ciudades Verdes</t>
  </si>
  <si>
    <t>49116</t>
  </si>
  <si>
    <t>Subvención INDNATUR</t>
  </si>
  <si>
    <t>49117</t>
  </si>
  <si>
    <t>Subvención CIRCULAR LABS</t>
  </si>
  <si>
    <t>49703</t>
  </si>
  <si>
    <t>Proyecto URBAN GREEN UP</t>
  </si>
  <si>
    <t>49704</t>
  </si>
  <si>
    <t>Proyecto MOVBIO</t>
  </si>
  <si>
    <t>49707</t>
  </si>
  <si>
    <t>Proyecto REMOURBAN</t>
  </si>
  <si>
    <t>49709</t>
  </si>
  <si>
    <t>Proyecto TT BIGA DATA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</si>
  <si>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</si>
  <si>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</si>
  <si>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</si>
  <si>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</si>
  <si>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</si>
  <si>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</si>
  <si>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</si>
  <si>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</si>
  <si>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</si>
  <si>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</si>
  <si>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54900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</si>
  <si>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</si>
  <si>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</si>
  <si>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</si>
  <si>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</si>
  <si>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</si>
  <si>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</si>
  <si>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</si>
  <si>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</si>
  <si>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</si>
  <si>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</si>
  <si>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</si>
  <si>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</si>
  <si>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</si>
  <si>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60900</t>
  </si>
  <si>
    <t>Otros terrenos.</t>
  </si>
  <si>
    <t>68000</t>
  </si>
  <si>
    <t>REINTEGRO EJERCICIOS CERRADOS</t>
  </si>
  <si>
    <t>68001</t>
  </si>
  <si>
    <t>REINTEGRO EJERCICIOS CERRADOS SECTOR 44 INDUSTRIAL JALON</t>
  </si>
  <si>
    <t>72300</t>
  </si>
  <si>
    <t>TRANSF.CAPITAL SOC.MERCANTILES EST.ENTIDADES PUB.EMP.</t>
  </si>
  <si>
    <t>75062</t>
  </si>
  <si>
    <t>Junta CyL: Convenio ARU 29 de Octubre 2ª fase</t>
  </si>
  <si>
    <t>75063</t>
  </si>
  <si>
    <t>Junta CyL: PLAN VIVIENDA</t>
  </si>
  <si>
    <t>75084</t>
  </si>
  <si>
    <t>SUBV.JCYL.- FONDO COOPERACIÓN LOCAL (INVERSIONES)</t>
  </si>
  <si>
    <t>75087</t>
  </si>
  <si>
    <t>Subvención Junta CyL FCL MIG Urbana</t>
  </si>
  <si>
    <t>79701</t>
  </si>
  <si>
    <t>Otras transferencias de la Unión Europea.REMOURBAN</t>
  </si>
  <si>
    <t>79703</t>
  </si>
  <si>
    <t>79709</t>
  </si>
  <si>
    <t>79710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</si>
  <si>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</si>
  <si>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</si>
  <si>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</si>
  <si>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</si>
  <si>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</si>
  <si>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</si>
  <si>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</si>
  <si>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</si>
  <si>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</si>
  <si>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</si>
  <si>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</si>
  <si>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</si>
  <si>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83102</t>
  </si>
  <si>
    <t>Reintegros de anticipo sistema de compensación Ariza</t>
  </si>
  <si>
    <t>83103</t>
  </si>
  <si>
    <t>Reintegro anticipo gastos mantenimiento Mercado del Val</t>
  </si>
  <si>
    <t>85010</t>
  </si>
  <si>
    <t>Enajenación de acciones y participaciones del Sector Publico</t>
  </si>
  <si>
    <t>87000</t>
  </si>
  <si>
    <t>Para gastos generales.</t>
  </si>
  <si>
    <t>87010</t>
  </si>
  <si>
    <t>Para gastos con financiación afectada.</t>
  </si>
  <si>
    <t>91300</t>
  </si>
  <si>
    <t>Préstam recibidos a l/p de entes de fuera del sector público</t>
  </si>
  <si>
    <t>30200</t>
  </si>
  <si>
    <t>Servicio de recogida de basuras.</t>
  </si>
  <si>
    <t>46607</t>
  </si>
  <si>
    <t>FEMP.- PROGRAMA EDUCACIÓN SALUD</t>
  </si>
  <si>
    <t>49705</t>
  </si>
  <si>
    <t>PROSPECTplus</t>
  </si>
  <si>
    <t>75002</t>
  </si>
  <si>
    <t>MRR TRANSFORMACION DIGITAL SERVICIOS SOCIALES</t>
  </si>
  <si>
    <t>45161</t>
  </si>
  <si>
    <t>ECYL.- PROG.MIXTO FORMACION Y EMPLEO PARQUES Y JARDINES III</t>
  </si>
  <si>
    <t>45162</t>
  </si>
  <si>
    <t>ECYL. PROG.MIXTO FORMACION Y EMPLEO VALLADOLID CUIDA V</t>
  </si>
  <si>
    <t>45163</t>
  </si>
  <si>
    <t>ECYL. PROG.MIXTO FORMACION Y EMPLEO PINTURA DECORATIVA IV</t>
  </si>
  <si>
    <t>46301</t>
  </si>
  <si>
    <t>APORTACION FUNCIONES INTERVENTOR MANCOMUNIDAD</t>
  </si>
  <si>
    <t>42091</t>
  </si>
  <si>
    <t>Mº Interior: Programa de ocio alternativo Vallanoche</t>
  </si>
  <si>
    <t>45089</t>
  </si>
  <si>
    <t>SUBV.JCYL.- PROGRAMAS EDUCACIÓN AMBIENTAL</t>
  </si>
  <si>
    <t>45153</t>
  </si>
  <si>
    <t>CONTRAT.DESEMPLEADOS PERCEPT.RENTA CIUDAD. + 55 AÑOS</t>
  </si>
  <si>
    <t>46300</t>
  </si>
  <si>
    <t>MANCOMUNIDAD MPAL. TIERRAS DE VALLADOLID</t>
  </si>
  <si>
    <t>75085</t>
  </si>
  <si>
    <t>JUNTA CYL: MEJORA EFICIENCIA ENERGETICA EN COLEGIOS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</si>
</sst>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Hoja1" xfId="4" xr:uid="{92B217A3-7CCC-4994-8792-7DCD8F257130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2021</v>
      </c>
      <c r="G2" s="11"/>
    </row>
    <row r="3" spans="1:16" x14ac:dyDescent="0.3">
      <c r="A3" s="12" t="s">
        <v>15</v>
      </c>
      <c r="B3" s="12"/>
      <c r="C3" s="12"/>
      <c r="D3" s="12"/>
      <c r="F3" s="21">
        <v>44559</v>
      </c>
      <c r="G3" s="13"/>
    </row>
    <row r="5" spans="1:16" s="16" customFormat="1" ht="36" customHeight="1" x14ac:dyDescent="0.3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7985440</v>
      </c>
      <c r="G6" s="28">
        <v>0</v>
      </c>
      <c r="H6" s="28">
        <v>7985440</v>
      </c>
      <c r="I6" s="28">
        <v>8878759.1400000006</v>
      </c>
      <c r="J6" s="17">
        <f>IF(H6=0," ",I6/H6)</f>
        <v>1.1118684931575469</v>
      </c>
      <c r="K6" s="28">
        <v>8261245.8799999999</v>
      </c>
      <c r="L6" s="28">
        <v>47939.76</v>
      </c>
      <c r="M6" s="28">
        <v>8213306.1200000001</v>
      </c>
      <c r="N6" s="17">
        <f>IF(I6=0," ",M6/I6)</f>
        <v>0.92505112375421406</v>
      </c>
      <c r="O6" s="28">
        <v>665453.02</v>
      </c>
      <c r="P6" s="18">
        <f>I6-H6</f>
        <v>893319.1400000006</v>
      </c>
    </row>
    <row r="7" spans="1:16" x14ac:dyDescent="0.3">
      <c r="A7" s="26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315702.96000000002</v>
      </c>
      <c r="J7" s="17">
        <f t="shared" ref="J7:J70" si="3">IF(H7=0," ",I7/H7)</f>
        <v>0.95667563636363639</v>
      </c>
      <c r="K7" s="28">
        <v>266259.01</v>
      </c>
      <c r="L7" s="28">
        <v>84.16</v>
      </c>
      <c r="M7" s="28">
        <v>266174.84999999998</v>
      </c>
      <c r="N7" s="17">
        <f t="shared" ref="N7:N70" si="4">IF(I7=0," ",M7/I7)</f>
        <v>0.84311800560881645</v>
      </c>
      <c r="O7" s="28">
        <v>49528.11</v>
      </c>
      <c r="P7" s="18">
        <f t="shared" ref="P7:P70" si="5">I7-H7</f>
        <v>-14297.039999999979</v>
      </c>
    </row>
    <row r="8" spans="1:16" x14ac:dyDescent="0.3">
      <c r="A8" s="26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73538635.650000006</v>
      </c>
      <c r="J8" s="17">
        <f t="shared" si="3"/>
        <v>0.99376534662162175</v>
      </c>
      <c r="K8" s="28">
        <v>67598448.049999997</v>
      </c>
      <c r="L8" s="28">
        <v>413864.19</v>
      </c>
      <c r="M8" s="28">
        <v>67184583.859999999</v>
      </c>
      <c r="N8" s="17">
        <f t="shared" si="4"/>
        <v>0.91359573462524513</v>
      </c>
      <c r="O8" s="28">
        <v>6354051.79</v>
      </c>
      <c r="P8" s="18">
        <f t="shared" si="5"/>
        <v>-461364.34999999404</v>
      </c>
    </row>
    <row r="9" spans="1:16" x14ac:dyDescent="0.3">
      <c r="A9" s="26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7" t="s">
        <v>30</v>
      </c>
      <c r="F9" s="28">
        <v>0</v>
      </c>
      <c r="G9" s="28">
        <v>0</v>
      </c>
      <c r="H9" s="28">
        <v>0</v>
      </c>
      <c r="I9" s="28">
        <v>42841.56</v>
      </c>
      <c r="J9" s="17" t="str">
        <f t="shared" si="3"/>
        <v xml:space="preserve"> </v>
      </c>
      <c r="K9" s="28">
        <v>21678.86</v>
      </c>
      <c r="L9" s="28">
        <v>0</v>
      </c>
      <c r="M9" s="28">
        <v>21678.86</v>
      </c>
      <c r="N9" s="17">
        <f t="shared" si="4"/>
        <v>0.50602405701379694</v>
      </c>
      <c r="O9" s="28">
        <v>21162.7</v>
      </c>
      <c r="P9" s="18">
        <f t="shared" si="5"/>
        <v>42841.56</v>
      </c>
    </row>
    <row r="10" spans="1:16" x14ac:dyDescent="0.3">
      <c r="A10" s="26" t="s">
        <v>31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7" t="s">
        <v>32</v>
      </c>
      <c r="F10" s="28">
        <v>16000000</v>
      </c>
      <c r="G10" s="28">
        <v>0</v>
      </c>
      <c r="H10" s="28">
        <v>16000000</v>
      </c>
      <c r="I10" s="28">
        <v>15599403.09</v>
      </c>
      <c r="J10" s="17">
        <f t="shared" si="3"/>
        <v>0.97496269312499995</v>
      </c>
      <c r="K10" s="28">
        <v>13601121.279999999</v>
      </c>
      <c r="L10" s="28">
        <v>44020.17</v>
      </c>
      <c r="M10" s="28">
        <v>13557101.109999999</v>
      </c>
      <c r="N10" s="17">
        <f t="shared" si="4"/>
        <v>0.86907819688887844</v>
      </c>
      <c r="O10" s="28">
        <v>2042301.98</v>
      </c>
      <c r="P10" s="18">
        <f t="shared" si="5"/>
        <v>-400596.91000000015</v>
      </c>
    </row>
    <row r="11" spans="1:16" x14ac:dyDescent="0.3">
      <c r="A11" s="26" t="s">
        <v>33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7" t="s">
        <v>34</v>
      </c>
      <c r="F11" s="28">
        <v>4500000</v>
      </c>
      <c r="G11" s="28">
        <v>0</v>
      </c>
      <c r="H11" s="28">
        <v>4500000</v>
      </c>
      <c r="I11" s="28">
        <v>7078772.9400000004</v>
      </c>
      <c r="J11" s="17">
        <f t="shared" si="3"/>
        <v>1.5730606533333333</v>
      </c>
      <c r="K11" s="28">
        <v>7743298.7699999996</v>
      </c>
      <c r="L11" s="28">
        <v>884835.85</v>
      </c>
      <c r="M11" s="28">
        <v>6858462.9199999999</v>
      </c>
      <c r="N11" s="17">
        <f t="shared" si="4"/>
        <v>0.9688773715632133</v>
      </c>
      <c r="O11" s="28">
        <v>220310.02</v>
      </c>
      <c r="P11" s="18">
        <f t="shared" si="5"/>
        <v>2578772.9400000004</v>
      </c>
    </row>
    <row r="12" spans="1:16" x14ac:dyDescent="0.3">
      <c r="A12" s="26" t="s">
        <v>35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7" t="s">
        <v>36</v>
      </c>
      <c r="F12" s="28">
        <v>11500000</v>
      </c>
      <c r="G12" s="28">
        <v>0</v>
      </c>
      <c r="H12" s="28">
        <v>11500000</v>
      </c>
      <c r="I12" s="28">
        <v>11909226.91</v>
      </c>
      <c r="J12" s="17">
        <f t="shared" si="3"/>
        <v>1.0355849486956521</v>
      </c>
      <c r="K12" s="28">
        <v>3842030.43</v>
      </c>
      <c r="L12" s="28">
        <v>51375.48</v>
      </c>
      <c r="M12" s="28">
        <v>3790654.95</v>
      </c>
      <c r="N12" s="17">
        <f t="shared" si="4"/>
        <v>0.31829563569882474</v>
      </c>
      <c r="O12" s="28">
        <v>8118571.96</v>
      </c>
      <c r="P12" s="18">
        <f t="shared" si="5"/>
        <v>409226.91000000015</v>
      </c>
    </row>
    <row r="13" spans="1:16" x14ac:dyDescent="0.3">
      <c r="A13" s="26" t="s">
        <v>37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7" t="s">
        <v>38</v>
      </c>
      <c r="F13" s="28">
        <v>5922320</v>
      </c>
      <c r="G13" s="28">
        <v>0</v>
      </c>
      <c r="H13" s="28">
        <v>5922320</v>
      </c>
      <c r="I13" s="28">
        <v>5580810.9900000002</v>
      </c>
      <c r="J13" s="17">
        <f t="shared" si="3"/>
        <v>0.94233526557160041</v>
      </c>
      <c r="K13" s="28">
        <v>5454837.4100000001</v>
      </c>
      <c r="L13" s="28">
        <v>369920.73</v>
      </c>
      <c r="M13" s="28">
        <v>5084916.68</v>
      </c>
      <c r="N13" s="17">
        <f t="shared" si="4"/>
        <v>0.91114296633794423</v>
      </c>
      <c r="O13" s="28">
        <v>495894.31</v>
      </c>
      <c r="P13" s="18">
        <f t="shared" si="5"/>
        <v>-341509.00999999978</v>
      </c>
    </row>
    <row r="14" spans="1:16" x14ac:dyDescent="0.3">
      <c r="A14" s="26" t="s">
        <v>39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40</v>
      </c>
      <c r="F14" s="28">
        <v>78280</v>
      </c>
      <c r="G14" s="28">
        <v>0</v>
      </c>
      <c r="H14" s="28">
        <v>78280</v>
      </c>
      <c r="I14" s="28">
        <v>69537.72</v>
      </c>
      <c r="J14" s="17">
        <f t="shared" si="3"/>
        <v>0.88832038834951454</v>
      </c>
      <c r="K14" s="28">
        <v>72102.69</v>
      </c>
      <c r="L14" s="28">
        <v>9119.76</v>
      </c>
      <c r="M14" s="28">
        <v>62982.93</v>
      </c>
      <c r="N14" s="17">
        <f t="shared" si="4"/>
        <v>0.90573763419335573</v>
      </c>
      <c r="O14" s="28">
        <v>6554.79</v>
      </c>
      <c r="P14" s="18">
        <f t="shared" si="5"/>
        <v>-8742.2799999999988</v>
      </c>
    </row>
    <row r="15" spans="1:16" x14ac:dyDescent="0.3">
      <c r="A15" s="26" t="s">
        <v>41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42</v>
      </c>
      <c r="F15" s="28">
        <v>28000</v>
      </c>
      <c r="G15" s="28">
        <v>0</v>
      </c>
      <c r="H15" s="28">
        <v>28000</v>
      </c>
      <c r="I15" s="28">
        <v>26798.92</v>
      </c>
      <c r="J15" s="17">
        <f t="shared" si="3"/>
        <v>0.95710428571428563</v>
      </c>
      <c r="K15" s="28">
        <v>25789.83</v>
      </c>
      <c r="L15" s="28">
        <v>1335.44</v>
      </c>
      <c r="M15" s="28">
        <v>24454.39</v>
      </c>
      <c r="N15" s="17">
        <f t="shared" si="4"/>
        <v>0.91251401175868285</v>
      </c>
      <c r="O15" s="28">
        <v>2344.5300000000002</v>
      </c>
      <c r="P15" s="18">
        <f t="shared" si="5"/>
        <v>-1201.0800000000017</v>
      </c>
    </row>
    <row r="16" spans="1:16" x14ac:dyDescent="0.3">
      <c r="A16" s="26" t="s">
        <v>43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44</v>
      </c>
      <c r="F16" s="28">
        <v>564720</v>
      </c>
      <c r="G16" s="28">
        <v>0</v>
      </c>
      <c r="H16" s="28">
        <v>564720</v>
      </c>
      <c r="I16" s="28">
        <v>547651.82999999996</v>
      </c>
      <c r="J16" s="17">
        <f t="shared" si="3"/>
        <v>0.96977587122821918</v>
      </c>
      <c r="K16" s="28">
        <v>517659.45</v>
      </c>
      <c r="L16" s="28">
        <v>17067.57</v>
      </c>
      <c r="M16" s="28">
        <v>500591.88</v>
      </c>
      <c r="N16" s="17">
        <f t="shared" si="4"/>
        <v>0.9140695832240715</v>
      </c>
      <c r="O16" s="28">
        <v>47059.95</v>
      </c>
      <c r="P16" s="18">
        <f t="shared" si="5"/>
        <v>-17068.170000000042</v>
      </c>
    </row>
    <row r="17" spans="1:16" x14ac:dyDescent="0.3">
      <c r="A17" s="26" t="s">
        <v>45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46</v>
      </c>
      <c r="F17" s="28">
        <v>1509320</v>
      </c>
      <c r="G17" s="28">
        <v>0</v>
      </c>
      <c r="H17" s="28">
        <v>1509320</v>
      </c>
      <c r="I17" s="28">
        <v>1335233.07</v>
      </c>
      <c r="J17" s="17">
        <f t="shared" si="3"/>
        <v>0.88465870060689589</v>
      </c>
      <c r="K17" s="28">
        <v>1390184.84</v>
      </c>
      <c r="L17" s="28">
        <v>181332.21</v>
      </c>
      <c r="M17" s="28">
        <v>1208852.6299999999</v>
      </c>
      <c r="N17" s="17">
        <f t="shared" si="4"/>
        <v>0.90534952822880566</v>
      </c>
      <c r="O17" s="28">
        <v>126380.44</v>
      </c>
      <c r="P17" s="18">
        <f t="shared" si="5"/>
        <v>-174086.92999999993</v>
      </c>
    </row>
    <row r="18" spans="1:16" x14ac:dyDescent="0.3">
      <c r="A18" s="26" t="s">
        <v>47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7" t="s">
        <v>48</v>
      </c>
      <c r="F18" s="28">
        <v>1870</v>
      </c>
      <c r="G18" s="28">
        <v>0</v>
      </c>
      <c r="H18" s="28">
        <v>1870</v>
      </c>
      <c r="I18" s="28">
        <v>1564.48</v>
      </c>
      <c r="J18" s="17">
        <f t="shared" si="3"/>
        <v>0.836620320855615</v>
      </c>
      <c r="K18" s="28">
        <v>1725.57</v>
      </c>
      <c r="L18" s="28">
        <v>317.95999999999998</v>
      </c>
      <c r="M18" s="28">
        <v>1407.61</v>
      </c>
      <c r="N18" s="17">
        <f t="shared" si="4"/>
        <v>0.89973026181223148</v>
      </c>
      <c r="O18" s="28">
        <v>156.87</v>
      </c>
      <c r="P18" s="18">
        <f t="shared" si="5"/>
        <v>-305.52</v>
      </c>
    </row>
    <row r="19" spans="1:16" x14ac:dyDescent="0.3">
      <c r="A19" s="26" t="s">
        <v>49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7" t="s">
        <v>50</v>
      </c>
      <c r="F19" s="28">
        <v>4000000</v>
      </c>
      <c r="G19" s="28">
        <v>0</v>
      </c>
      <c r="H19" s="28">
        <v>4000000</v>
      </c>
      <c r="I19" s="28">
        <v>5845540.1600000001</v>
      </c>
      <c r="J19" s="17">
        <f t="shared" si="3"/>
        <v>1.4613850400000001</v>
      </c>
      <c r="K19" s="28">
        <v>6254633.3099999996</v>
      </c>
      <c r="L19" s="28">
        <v>1257822.9099999999</v>
      </c>
      <c r="M19" s="28">
        <v>4996810.4000000004</v>
      </c>
      <c r="N19" s="17">
        <f t="shared" si="4"/>
        <v>0.85480729979280479</v>
      </c>
      <c r="O19" s="28">
        <v>848729.76</v>
      </c>
      <c r="P19" s="18">
        <f t="shared" si="5"/>
        <v>1845540.1600000001</v>
      </c>
    </row>
    <row r="20" spans="1:16" x14ac:dyDescent="0.3">
      <c r="A20" s="26" t="s">
        <v>344</v>
      </c>
      <c r="B20" s="13" t="str">
        <f t="shared" si="9"/>
        <v>3</v>
      </c>
      <c r="C20" s="13" t="str">
        <f t="shared" si="10"/>
        <v>30</v>
      </c>
      <c r="D20" s="13" t="str">
        <f t="shared" si="11"/>
        <v>302</v>
      </c>
      <c r="E20" s="27" t="s">
        <v>345</v>
      </c>
      <c r="F20" s="28">
        <v>0</v>
      </c>
      <c r="G20" s="28">
        <v>0</v>
      </c>
      <c r="H20" s="28">
        <v>0</v>
      </c>
      <c r="I20" s="28">
        <v>-1.35</v>
      </c>
      <c r="J20" s="17" t="str">
        <f t="shared" si="3"/>
        <v xml:space="preserve"> </v>
      </c>
      <c r="K20" s="28">
        <v>0</v>
      </c>
      <c r="L20" s="28">
        <v>1.35</v>
      </c>
      <c r="M20" s="28">
        <v>-1.35</v>
      </c>
      <c r="N20" s="17">
        <f t="shared" si="4"/>
        <v>1</v>
      </c>
      <c r="O20" s="28">
        <v>0</v>
      </c>
      <c r="P20" s="18">
        <f t="shared" si="5"/>
        <v>-1.35</v>
      </c>
    </row>
    <row r="21" spans="1:16" x14ac:dyDescent="0.3">
      <c r="A21" s="26" t="s">
        <v>51</v>
      </c>
      <c r="B21" s="13" t="str">
        <f t="shared" si="9"/>
        <v>3</v>
      </c>
      <c r="C21" s="13" t="str">
        <f t="shared" si="10"/>
        <v>31</v>
      </c>
      <c r="D21" s="13" t="str">
        <f t="shared" si="11"/>
        <v>319</v>
      </c>
      <c r="E21" s="27" t="s">
        <v>52</v>
      </c>
      <c r="F21" s="28">
        <v>45000</v>
      </c>
      <c r="G21" s="28">
        <v>0</v>
      </c>
      <c r="H21" s="28">
        <v>45000</v>
      </c>
      <c r="I21" s="28">
        <v>50738.63</v>
      </c>
      <c r="J21" s="17">
        <f t="shared" si="3"/>
        <v>1.1275251111111111</v>
      </c>
      <c r="K21" s="28">
        <v>30464.82</v>
      </c>
      <c r="L21" s="28">
        <v>391.05</v>
      </c>
      <c r="M21" s="28">
        <v>30073.77</v>
      </c>
      <c r="N21" s="17">
        <f t="shared" si="4"/>
        <v>0.5927193934877627</v>
      </c>
      <c r="O21" s="28">
        <v>20664.86</v>
      </c>
      <c r="P21" s="18">
        <f t="shared" si="5"/>
        <v>5738.6299999999974</v>
      </c>
    </row>
    <row r="22" spans="1:16" x14ac:dyDescent="0.3">
      <c r="A22" s="26" t="s">
        <v>53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321</v>
      </c>
      <c r="E22" s="27" t="s">
        <v>54</v>
      </c>
      <c r="F22" s="28">
        <v>3000000</v>
      </c>
      <c r="G22" s="28">
        <v>0</v>
      </c>
      <c r="H22" s="28">
        <v>3000000</v>
      </c>
      <c r="I22" s="28">
        <v>3490895.52</v>
      </c>
      <c r="J22" s="17">
        <f t="shared" si="3"/>
        <v>1.1636318400000001</v>
      </c>
      <c r="K22" s="28">
        <v>3167656.7</v>
      </c>
      <c r="L22" s="28">
        <v>29431.33</v>
      </c>
      <c r="M22" s="28">
        <v>3138225.37</v>
      </c>
      <c r="N22" s="17">
        <f t="shared" si="4"/>
        <v>0.89897430387718968</v>
      </c>
      <c r="O22" s="28">
        <v>352670.15</v>
      </c>
      <c r="P22" s="18">
        <f t="shared" si="5"/>
        <v>490895.52</v>
      </c>
    </row>
    <row r="23" spans="1:16" x14ac:dyDescent="0.3">
      <c r="A23" s="26" t="s">
        <v>55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323</v>
      </c>
      <c r="E23" s="27" t="s">
        <v>56</v>
      </c>
      <c r="F23" s="28">
        <v>180000</v>
      </c>
      <c r="G23" s="28">
        <v>0</v>
      </c>
      <c r="H23" s="28">
        <v>180000</v>
      </c>
      <c r="I23" s="28">
        <v>169358.71</v>
      </c>
      <c r="J23" s="17">
        <f t="shared" si="3"/>
        <v>0.94088172222222222</v>
      </c>
      <c r="K23" s="28">
        <v>177725</v>
      </c>
      <c r="L23" s="28">
        <v>8509.9599999999991</v>
      </c>
      <c r="M23" s="28">
        <v>169215.04</v>
      </c>
      <c r="N23" s="17">
        <f t="shared" si="4"/>
        <v>0.99915168224887885</v>
      </c>
      <c r="O23" s="28">
        <v>143.66999999999999</v>
      </c>
      <c r="P23" s="18">
        <f t="shared" si="5"/>
        <v>-10641.290000000008</v>
      </c>
    </row>
    <row r="24" spans="1:16" x14ac:dyDescent="0.3">
      <c r="A24" s="26" t="s">
        <v>57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325</v>
      </c>
      <c r="E24" s="27" t="s">
        <v>58</v>
      </c>
      <c r="F24" s="28">
        <v>120000</v>
      </c>
      <c r="G24" s="28">
        <v>0</v>
      </c>
      <c r="H24" s="28">
        <v>120000</v>
      </c>
      <c r="I24" s="28">
        <v>129023.44</v>
      </c>
      <c r="J24" s="17">
        <f t="shared" si="3"/>
        <v>1.0751953333333333</v>
      </c>
      <c r="K24" s="28">
        <v>114277.69</v>
      </c>
      <c r="L24" s="28">
        <v>1700.73</v>
      </c>
      <c r="M24" s="28">
        <v>112576.96000000001</v>
      </c>
      <c r="N24" s="17">
        <f t="shared" si="4"/>
        <v>0.87253106877324005</v>
      </c>
      <c r="O24" s="28">
        <v>16446.48</v>
      </c>
      <c r="P24" s="18">
        <f t="shared" si="5"/>
        <v>9023.4400000000023</v>
      </c>
    </row>
    <row r="25" spans="1:16" x14ac:dyDescent="0.3">
      <c r="A25" s="26" t="s">
        <v>59</v>
      </c>
      <c r="B25" s="13" t="str">
        <f t="shared" si="0"/>
        <v>3</v>
      </c>
      <c r="C25" s="13" t="str">
        <f t="shared" si="1"/>
        <v>32</v>
      </c>
      <c r="D25" s="13" t="str">
        <f t="shared" si="2"/>
        <v>326</v>
      </c>
      <c r="E25" s="27" t="s">
        <v>60</v>
      </c>
      <c r="F25" s="28">
        <v>250000</v>
      </c>
      <c r="G25" s="28">
        <v>0</v>
      </c>
      <c r="H25" s="28">
        <v>250000</v>
      </c>
      <c r="I25" s="28">
        <v>244936.49</v>
      </c>
      <c r="J25" s="17">
        <f t="shared" si="3"/>
        <v>0.97974595999999992</v>
      </c>
      <c r="K25" s="28">
        <v>244484.31</v>
      </c>
      <c r="L25" s="28">
        <v>1030.42</v>
      </c>
      <c r="M25" s="28">
        <v>243453.89</v>
      </c>
      <c r="N25" s="17">
        <f t="shared" si="4"/>
        <v>0.99394700234334221</v>
      </c>
      <c r="O25" s="28">
        <v>1482.6</v>
      </c>
      <c r="P25" s="18">
        <f t="shared" si="5"/>
        <v>-5063.5100000000093</v>
      </c>
    </row>
    <row r="26" spans="1:16" x14ac:dyDescent="0.3">
      <c r="A26" s="26" t="s">
        <v>61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62</v>
      </c>
      <c r="F26" s="28">
        <v>10000</v>
      </c>
      <c r="G26" s="28">
        <v>0</v>
      </c>
      <c r="H26" s="28">
        <v>10000</v>
      </c>
      <c r="I26" s="28">
        <v>3829.7</v>
      </c>
      <c r="J26" s="17">
        <f t="shared" si="3"/>
        <v>0.38296999999999998</v>
      </c>
      <c r="K26" s="28">
        <v>3840.44</v>
      </c>
      <c r="L26" s="28">
        <v>10.74</v>
      </c>
      <c r="M26" s="28">
        <v>3829.7</v>
      </c>
      <c r="N26" s="17">
        <f t="shared" si="4"/>
        <v>1</v>
      </c>
      <c r="O26" s="28">
        <v>0</v>
      </c>
      <c r="P26" s="18">
        <f t="shared" si="5"/>
        <v>-6170.3</v>
      </c>
    </row>
    <row r="27" spans="1:16" x14ac:dyDescent="0.3">
      <c r="A27" s="26" t="s">
        <v>63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64</v>
      </c>
      <c r="F27" s="28">
        <v>200000</v>
      </c>
      <c r="G27" s="28">
        <v>0</v>
      </c>
      <c r="H27" s="28">
        <v>200000</v>
      </c>
      <c r="I27" s="28">
        <v>138492.19</v>
      </c>
      <c r="J27" s="17">
        <f t="shared" si="3"/>
        <v>0.69246094999999996</v>
      </c>
      <c r="K27" s="28">
        <v>135257.25</v>
      </c>
      <c r="L27" s="28">
        <v>3567.07</v>
      </c>
      <c r="M27" s="28">
        <v>131690.18</v>
      </c>
      <c r="N27" s="17">
        <f t="shared" si="4"/>
        <v>0.95088524486471038</v>
      </c>
      <c r="O27" s="28">
        <v>6802.01</v>
      </c>
      <c r="P27" s="18">
        <f t="shared" si="5"/>
        <v>-61507.81</v>
      </c>
    </row>
    <row r="28" spans="1:16" x14ac:dyDescent="0.3">
      <c r="A28" s="26" t="s">
        <v>65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66</v>
      </c>
      <c r="F28" s="28">
        <v>10000</v>
      </c>
      <c r="G28" s="28">
        <v>0</v>
      </c>
      <c r="H28" s="28">
        <v>10000</v>
      </c>
      <c r="I28" s="28">
        <v>19067.32</v>
      </c>
      <c r="J28" s="17">
        <f t="shared" si="3"/>
        <v>1.9067319999999999</v>
      </c>
      <c r="K28" s="28">
        <v>11394.44</v>
      </c>
      <c r="L28" s="28">
        <v>0.05</v>
      </c>
      <c r="M28" s="28">
        <v>11394.39</v>
      </c>
      <c r="N28" s="17">
        <f t="shared" si="4"/>
        <v>0.59758739036214836</v>
      </c>
      <c r="O28" s="28">
        <v>7672.93</v>
      </c>
      <c r="P28" s="18">
        <f t="shared" si="5"/>
        <v>9067.32</v>
      </c>
    </row>
    <row r="29" spans="1:16" x14ac:dyDescent="0.3">
      <c r="A29" s="26" t="s">
        <v>67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7" t="s">
        <v>68</v>
      </c>
      <c r="F29" s="28">
        <v>10000</v>
      </c>
      <c r="G29" s="28">
        <v>0</v>
      </c>
      <c r="H29" s="28">
        <v>10000</v>
      </c>
      <c r="I29" s="28">
        <v>1406.77</v>
      </c>
      <c r="J29" s="17">
        <f t="shared" si="3"/>
        <v>0.140677</v>
      </c>
      <c r="K29" s="28">
        <v>989.14</v>
      </c>
      <c r="L29" s="28">
        <v>0</v>
      </c>
      <c r="M29" s="28">
        <v>989.14</v>
      </c>
      <c r="N29" s="17">
        <f t="shared" si="4"/>
        <v>0.70312844317123624</v>
      </c>
      <c r="O29" s="28">
        <v>417.63</v>
      </c>
      <c r="P29" s="18">
        <f t="shared" si="5"/>
        <v>-8593.23</v>
      </c>
    </row>
    <row r="30" spans="1:16" x14ac:dyDescent="0.3">
      <c r="A30" s="26" t="s">
        <v>69</v>
      </c>
      <c r="B30" s="13" t="str">
        <f t="shared" ref="B30:B37" si="15">LEFT(A30,1)</f>
        <v>3</v>
      </c>
      <c r="C30" s="13" t="str">
        <f t="shared" ref="C30:C37" si="16">LEFT(A30,2)</f>
        <v>32</v>
      </c>
      <c r="D30" s="13" t="str">
        <f t="shared" ref="D30:D37" si="17">LEFT(A30,3)</f>
        <v>329</v>
      </c>
      <c r="E30" s="27" t="s">
        <v>70</v>
      </c>
      <c r="F30" s="28">
        <v>5000</v>
      </c>
      <c r="G30" s="28">
        <v>0</v>
      </c>
      <c r="H30" s="28">
        <v>5000</v>
      </c>
      <c r="I30" s="28">
        <v>8487.86</v>
      </c>
      <c r="J30" s="17">
        <f t="shared" si="3"/>
        <v>1.6975720000000001</v>
      </c>
      <c r="K30" s="28">
        <v>8487.86</v>
      </c>
      <c r="L30" s="28">
        <v>0</v>
      </c>
      <c r="M30" s="28">
        <v>8487.86</v>
      </c>
      <c r="N30" s="17">
        <f t="shared" si="4"/>
        <v>1</v>
      </c>
      <c r="O30" s="28">
        <v>0</v>
      </c>
      <c r="P30" s="18">
        <f t="shared" si="5"/>
        <v>3487.8600000000006</v>
      </c>
    </row>
    <row r="31" spans="1:16" x14ac:dyDescent="0.3">
      <c r="A31" s="26" t="s">
        <v>71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330</v>
      </c>
      <c r="E31" s="27" t="s">
        <v>72</v>
      </c>
      <c r="F31" s="28">
        <v>5000000</v>
      </c>
      <c r="G31" s="28">
        <v>0</v>
      </c>
      <c r="H31" s="28">
        <v>5000000</v>
      </c>
      <c r="I31" s="28">
        <v>4398375.8600000003</v>
      </c>
      <c r="J31" s="17">
        <f t="shared" si="3"/>
        <v>0.87967517200000012</v>
      </c>
      <c r="K31" s="28">
        <v>4399312.8499999996</v>
      </c>
      <c r="L31" s="28">
        <v>936.99</v>
      </c>
      <c r="M31" s="28">
        <v>4398375.8600000003</v>
      </c>
      <c r="N31" s="17">
        <f t="shared" si="4"/>
        <v>1</v>
      </c>
      <c r="O31" s="28">
        <v>0</v>
      </c>
      <c r="P31" s="18">
        <f t="shared" si="5"/>
        <v>-601624.13999999966</v>
      </c>
    </row>
    <row r="32" spans="1:16" x14ac:dyDescent="0.3">
      <c r="A32" s="26" t="s">
        <v>73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331</v>
      </c>
      <c r="E32" s="27" t="s">
        <v>74</v>
      </c>
      <c r="F32" s="28">
        <v>1600000</v>
      </c>
      <c r="G32" s="28">
        <v>0</v>
      </c>
      <c r="H32" s="28">
        <v>1600000</v>
      </c>
      <c r="I32" s="28">
        <v>1668905.79</v>
      </c>
      <c r="J32" s="17">
        <f t="shared" si="3"/>
        <v>1.0430661187500001</v>
      </c>
      <c r="K32" s="28">
        <v>276370.59000000003</v>
      </c>
      <c r="L32" s="28">
        <v>1779.89</v>
      </c>
      <c r="M32" s="28">
        <v>274590.7</v>
      </c>
      <c r="N32" s="17">
        <f t="shared" si="4"/>
        <v>0.16453337369031479</v>
      </c>
      <c r="O32" s="28">
        <v>1394315.09</v>
      </c>
      <c r="P32" s="18">
        <f t="shared" si="5"/>
        <v>68905.790000000037</v>
      </c>
    </row>
    <row r="33" spans="1:16" x14ac:dyDescent="0.3">
      <c r="A33" s="26" t="s">
        <v>75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334</v>
      </c>
      <c r="E33" s="27" t="s">
        <v>76</v>
      </c>
      <c r="F33" s="28">
        <v>40000</v>
      </c>
      <c r="G33" s="28">
        <v>0</v>
      </c>
      <c r="H33" s="28">
        <v>40000</v>
      </c>
      <c r="I33" s="28">
        <v>45693.35</v>
      </c>
      <c r="J33" s="17">
        <f t="shared" si="3"/>
        <v>1.1423337499999999</v>
      </c>
      <c r="K33" s="28">
        <v>47330.57</v>
      </c>
      <c r="L33" s="28">
        <v>2283.96</v>
      </c>
      <c r="M33" s="28">
        <v>45046.61</v>
      </c>
      <c r="N33" s="17">
        <f t="shared" si="4"/>
        <v>0.98584608044715483</v>
      </c>
      <c r="O33" s="28">
        <v>646.74</v>
      </c>
      <c r="P33" s="18">
        <f t="shared" si="5"/>
        <v>5693.3499999999985</v>
      </c>
    </row>
    <row r="34" spans="1:16" x14ac:dyDescent="0.3">
      <c r="A34" s="26" t="s">
        <v>77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78</v>
      </c>
      <c r="F34" s="28">
        <v>950000</v>
      </c>
      <c r="G34" s="28">
        <v>0</v>
      </c>
      <c r="H34" s="28">
        <v>950000</v>
      </c>
      <c r="I34" s="28">
        <v>-4727.1099999999997</v>
      </c>
      <c r="J34" s="17">
        <f t="shared" si="3"/>
        <v>-4.975905263157894E-3</v>
      </c>
      <c r="K34" s="28">
        <v>303.73</v>
      </c>
      <c r="L34" s="28">
        <v>5030.84</v>
      </c>
      <c r="M34" s="28">
        <v>-4727.1099999999997</v>
      </c>
      <c r="N34" s="17">
        <f t="shared" si="4"/>
        <v>1</v>
      </c>
      <c r="O34" s="28">
        <v>0</v>
      </c>
      <c r="P34" s="18">
        <f t="shared" si="5"/>
        <v>-954727.11</v>
      </c>
    </row>
    <row r="35" spans="1:16" x14ac:dyDescent="0.3">
      <c r="A35" s="26" t="s">
        <v>79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80</v>
      </c>
      <c r="F35" s="28">
        <v>50000</v>
      </c>
      <c r="G35" s="28">
        <v>0</v>
      </c>
      <c r="H35" s="28">
        <v>50000</v>
      </c>
      <c r="I35" s="28">
        <v>48621.05</v>
      </c>
      <c r="J35" s="17">
        <f t="shared" si="3"/>
        <v>0.97242100000000009</v>
      </c>
      <c r="K35" s="28">
        <v>2841.08</v>
      </c>
      <c r="L35" s="28">
        <v>0.16</v>
      </c>
      <c r="M35" s="28">
        <v>2840.92</v>
      </c>
      <c r="N35" s="17">
        <f t="shared" si="4"/>
        <v>5.8429836459722689E-2</v>
      </c>
      <c r="O35" s="28">
        <v>45780.13</v>
      </c>
      <c r="P35" s="18">
        <f t="shared" si="5"/>
        <v>-1378.9499999999971</v>
      </c>
    </row>
    <row r="36" spans="1:16" x14ac:dyDescent="0.3">
      <c r="A36" s="26" t="s">
        <v>81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82</v>
      </c>
      <c r="F36" s="28">
        <v>400000</v>
      </c>
      <c r="G36" s="28">
        <v>0</v>
      </c>
      <c r="H36" s="28">
        <v>400000</v>
      </c>
      <c r="I36" s="28">
        <v>3813.43</v>
      </c>
      <c r="J36" s="17">
        <f t="shared" si="3"/>
        <v>9.533574999999999E-3</v>
      </c>
      <c r="K36" s="28">
        <v>11207.18</v>
      </c>
      <c r="L36" s="28">
        <v>7393.75</v>
      </c>
      <c r="M36" s="28">
        <v>3813.43</v>
      </c>
      <c r="N36" s="17">
        <f t="shared" si="4"/>
        <v>1</v>
      </c>
      <c r="O36" s="28">
        <v>0</v>
      </c>
      <c r="P36" s="18">
        <f t="shared" si="5"/>
        <v>-396186.57</v>
      </c>
    </row>
    <row r="37" spans="1:16" x14ac:dyDescent="0.3">
      <c r="A37" s="26" t="s">
        <v>83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7" t="s">
        <v>84</v>
      </c>
      <c r="F37" s="28">
        <v>4500000</v>
      </c>
      <c r="G37" s="28">
        <v>0</v>
      </c>
      <c r="H37" s="28">
        <v>4500000</v>
      </c>
      <c r="I37" s="28">
        <v>3791056.6</v>
      </c>
      <c r="J37" s="17">
        <f t="shared" si="3"/>
        <v>0.8424570222222223</v>
      </c>
      <c r="K37" s="28">
        <v>3321093.35</v>
      </c>
      <c r="L37" s="28">
        <v>89.94</v>
      </c>
      <c r="M37" s="28">
        <v>3321003.41</v>
      </c>
      <c r="N37" s="17">
        <f t="shared" si="4"/>
        <v>0.87600997832635896</v>
      </c>
      <c r="O37" s="28">
        <v>470053.19</v>
      </c>
      <c r="P37" s="18">
        <f t="shared" si="5"/>
        <v>-708943.39999999991</v>
      </c>
    </row>
    <row r="38" spans="1:16" x14ac:dyDescent="0.3">
      <c r="A38" s="26" t="s">
        <v>85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335</v>
      </c>
      <c r="E38" s="27" t="s">
        <v>86</v>
      </c>
      <c r="F38" s="28">
        <v>300000</v>
      </c>
      <c r="G38" s="28">
        <v>0</v>
      </c>
      <c r="H38" s="28">
        <v>300000</v>
      </c>
      <c r="I38" s="28">
        <v>358210.32</v>
      </c>
      <c r="J38" s="17">
        <f t="shared" si="3"/>
        <v>1.1940344000000001</v>
      </c>
      <c r="K38" s="28">
        <v>340385.76</v>
      </c>
      <c r="L38" s="28">
        <v>4112.04</v>
      </c>
      <c r="M38" s="28">
        <v>336273.72</v>
      </c>
      <c r="N38" s="17">
        <f t="shared" si="4"/>
        <v>0.93876055832227268</v>
      </c>
      <c r="O38" s="28">
        <v>21936.6</v>
      </c>
      <c r="P38" s="18">
        <f t="shared" si="5"/>
        <v>58210.320000000007</v>
      </c>
    </row>
    <row r="39" spans="1:16" x14ac:dyDescent="0.3">
      <c r="A39" s="26" t="s">
        <v>87</v>
      </c>
      <c r="B39" s="13" t="str">
        <f t="shared" si="12"/>
        <v>3</v>
      </c>
      <c r="C39" s="13" t="str">
        <f t="shared" si="13"/>
        <v>33</v>
      </c>
      <c r="D39" s="13" t="str">
        <f t="shared" si="14"/>
        <v>338</v>
      </c>
      <c r="E39" s="27" t="s">
        <v>88</v>
      </c>
      <c r="F39" s="28">
        <v>750000</v>
      </c>
      <c r="G39" s="28">
        <v>0</v>
      </c>
      <c r="H39" s="28">
        <v>750000</v>
      </c>
      <c r="I39" s="28">
        <v>782263.46</v>
      </c>
      <c r="J39" s="17">
        <f t="shared" si="3"/>
        <v>1.0430179466666667</v>
      </c>
      <c r="K39" s="28">
        <v>782263.46</v>
      </c>
      <c r="L39" s="28">
        <v>0</v>
      </c>
      <c r="M39" s="28">
        <v>782263.46</v>
      </c>
      <c r="N39" s="17">
        <f t="shared" si="4"/>
        <v>1</v>
      </c>
      <c r="O39" s="28">
        <v>0</v>
      </c>
      <c r="P39" s="18">
        <f t="shared" si="5"/>
        <v>32263.459999999963</v>
      </c>
    </row>
    <row r="40" spans="1:16" x14ac:dyDescent="0.3">
      <c r="A40" s="26" t="s">
        <v>89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7" t="s">
        <v>90</v>
      </c>
      <c r="F40" s="28">
        <v>98355</v>
      </c>
      <c r="G40" s="28">
        <v>0</v>
      </c>
      <c r="H40" s="28">
        <v>98355</v>
      </c>
      <c r="I40" s="28">
        <v>68971</v>
      </c>
      <c r="J40" s="17">
        <f t="shared" si="3"/>
        <v>0.70124548828224287</v>
      </c>
      <c r="K40" s="28">
        <v>69001</v>
      </c>
      <c r="L40" s="28">
        <v>30</v>
      </c>
      <c r="M40" s="28">
        <v>68971</v>
      </c>
      <c r="N40" s="17">
        <f t="shared" si="4"/>
        <v>1</v>
      </c>
      <c r="O40" s="28">
        <v>0</v>
      </c>
      <c r="P40" s="18">
        <f t="shared" si="5"/>
        <v>-29384</v>
      </c>
    </row>
    <row r="41" spans="1:16" x14ac:dyDescent="0.3">
      <c r="A41" s="26" t="s">
        <v>91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342</v>
      </c>
      <c r="E41" s="27" t="s">
        <v>92</v>
      </c>
      <c r="F41" s="28">
        <v>1138070</v>
      </c>
      <c r="G41" s="28">
        <v>0</v>
      </c>
      <c r="H41" s="28">
        <v>1138070</v>
      </c>
      <c r="I41" s="28">
        <v>655438.25</v>
      </c>
      <c r="J41" s="17">
        <f t="shared" si="3"/>
        <v>0.57592085724076725</v>
      </c>
      <c r="K41" s="28">
        <v>655746.25</v>
      </c>
      <c r="L41" s="28">
        <v>308</v>
      </c>
      <c r="M41" s="28">
        <v>655438.25</v>
      </c>
      <c r="N41" s="17">
        <f t="shared" si="4"/>
        <v>1</v>
      </c>
      <c r="O41" s="28">
        <v>0</v>
      </c>
      <c r="P41" s="18">
        <f t="shared" si="5"/>
        <v>-482631.75</v>
      </c>
    </row>
    <row r="42" spans="1:16" x14ac:dyDescent="0.3">
      <c r="A42" s="26" t="s">
        <v>93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94</v>
      </c>
      <c r="F42" s="28">
        <v>10000</v>
      </c>
      <c r="G42" s="28">
        <v>0</v>
      </c>
      <c r="H42" s="28">
        <v>10000</v>
      </c>
      <c r="I42" s="28">
        <v>1611</v>
      </c>
      <c r="J42" s="17">
        <f t="shared" si="3"/>
        <v>0.16109999999999999</v>
      </c>
      <c r="K42" s="28">
        <v>979</v>
      </c>
      <c r="L42" s="28">
        <v>37</v>
      </c>
      <c r="M42" s="28">
        <v>942</v>
      </c>
      <c r="N42" s="17">
        <f t="shared" si="4"/>
        <v>0.58472998137802612</v>
      </c>
      <c r="O42" s="28">
        <v>669</v>
      </c>
      <c r="P42" s="18">
        <f t="shared" si="5"/>
        <v>-8389</v>
      </c>
    </row>
    <row r="43" spans="1:16" x14ac:dyDescent="0.3">
      <c r="A43" s="26" t="s">
        <v>95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96</v>
      </c>
      <c r="F43" s="28">
        <v>20000</v>
      </c>
      <c r="G43" s="28">
        <v>0</v>
      </c>
      <c r="H43" s="28">
        <v>20000</v>
      </c>
      <c r="I43" s="28">
        <v>18569.53</v>
      </c>
      <c r="J43" s="17">
        <f t="shared" si="3"/>
        <v>0.92847649999999993</v>
      </c>
      <c r="K43" s="28">
        <v>15177.8</v>
      </c>
      <c r="L43" s="28">
        <v>50.29</v>
      </c>
      <c r="M43" s="28">
        <v>15127.51</v>
      </c>
      <c r="N43" s="17">
        <f t="shared" si="4"/>
        <v>0.81464151219767011</v>
      </c>
      <c r="O43" s="28">
        <v>3442.02</v>
      </c>
      <c r="P43" s="18">
        <f t="shared" si="5"/>
        <v>-1430.4700000000012</v>
      </c>
    </row>
    <row r="44" spans="1:16" x14ac:dyDescent="0.3">
      <c r="A44" s="26" t="s">
        <v>97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98</v>
      </c>
      <c r="F44" s="28">
        <v>10000</v>
      </c>
      <c r="G44" s="28">
        <v>0</v>
      </c>
      <c r="H44" s="28">
        <v>10000</v>
      </c>
      <c r="I44" s="28">
        <v>11983.03</v>
      </c>
      <c r="J44" s="17">
        <f t="shared" si="3"/>
        <v>1.1983030000000001</v>
      </c>
      <c r="K44" s="28">
        <v>11239.26</v>
      </c>
      <c r="L44" s="28">
        <v>247.93</v>
      </c>
      <c r="M44" s="28">
        <v>10991.33</v>
      </c>
      <c r="N44" s="17">
        <f t="shared" si="4"/>
        <v>0.91724129873662996</v>
      </c>
      <c r="O44" s="28">
        <v>991.7</v>
      </c>
      <c r="P44" s="18">
        <f t="shared" si="5"/>
        <v>1983.0300000000007</v>
      </c>
    </row>
    <row r="45" spans="1:16" x14ac:dyDescent="0.3">
      <c r="A45" s="26" t="s">
        <v>99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100</v>
      </c>
      <c r="F45" s="28">
        <v>0</v>
      </c>
      <c r="G45" s="28">
        <v>0</v>
      </c>
      <c r="H45" s="28">
        <v>0</v>
      </c>
      <c r="I45" s="28">
        <v>10527.77</v>
      </c>
      <c r="J45" s="17" t="str">
        <f t="shared" si="3"/>
        <v xml:space="preserve"> </v>
      </c>
      <c r="K45" s="28">
        <v>10179.030000000001</v>
      </c>
      <c r="L45" s="28">
        <v>0</v>
      </c>
      <c r="M45" s="28">
        <v>10179.030000000001</v>
      </c>
      <c r="N45" s="17">
        <f t="shared" si="4"/>
        <v>0.96687427631872658</v>
      </c>
      <c r="O45" s="28">
        <v>348.74</v>
      </c>
      <c r="P45" s="18">
        <f t="shared" si="5"/>
        <v>10527.77</v>
      </c>
    </row>
    <row r="46" spans="1:16" x14ac:dyDescent="0.3">
      <c r="A46" s="26" t="s">
        <v>101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102</v>
      </c>
      <c r="F46" s="28">
        <v>1955000</v>
      </c>
      <c r="G46" s="28">
        <v>0</v>
      </c>
      <c r="H46" s="28">
        <v>1955000</v>
      </c>
      <c r="I46" s="28">
        <v>1923313.35</v>
      </c>
      <c r="J46" s="17">
        <f t="shared" si="3"/>
        <v>0.98379199488491054</v>
      </c>
      <c r="K46" s="28">
        <v>1922889.75</v>
      </c>
      <c r="L46" s="28">
        <v>0</v>
      </c>
      <c r="M46" s="28">
        <v>1922889.75</v>
      </c>
      <c r="N46" s="17">
        <f t="shared" si="4"/>
        <v>0.99977975507735128</v>
      </c>
      <c r="O46" s="28">
        <v>423.6</v>
      </c>
      <c r="P46" s="18">
        <f t="shared" si="5"/>
        <v>-31686.649999999907</v>
      </c>
    </row>
    <row r="47" spans="1:16" x14ac:dyDescent="0.3">
      <c r="A47" s="26" t="s">
        <v>103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104</v>
      </c>
      <c r="F47" s="28">
        <v>292295</v>
      </c>
      <c r="G47" s="28">
        <v>0</v>
      </c>
      <c r="H47" s="28">
        <v>292295</v>
      </c>
      <c r="I47" s="28">
        <v>136840.97</v>
      </c>
      <c r="J47" s="17">
        <f t="shared" si="3"/>
        <v>0.46816048854752906</v>
      </c>
      <c r="K47" s="28">
        <v>121190.79</v>
      </c>
      <c r="L47" s="28">
        <v>0</v>
      </c>
      <c r="M47" s="28">
        <v>121190.79</v>
      </c>
      <c r="N47" s="17">
        <f t="shared" si="4"/>
        <v>0.88563235118839034</v>
      </c>
      <c r="O47" s="28">
        <v>15650.18</v>
      </c>
      <c r="P47" s="18">
        <f t="shared" si="5"/>
        <v>-155454.03</v>
      </c>
    </row>
    <row r="48" spans="1:16" x14ac:dyDescent="0.3">
      <c r="A48" s="26" t="s">
        <v>105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7" t="s">
        <v>106</v>
      </c>
      <c r="F48" s="28">
        <v>180000</v>
      </c>
      <c r="G48" s="28">
        <v>0</v>
      </c>
      <c r="H48" s="28">
        <v>180000</v>
      </c>
      <c r="I48" s="28">
        <v>80849.67</v>
      </c>
      <c r="J48" s="17">
        <f t="shared" si="3"/>
        <v>0.44916483333333335</v>
      </c>
      <c r="K48" s="28">
        <v>80849.67</v>
      </c>
      <c r="L48" s="28">
        <v>0</v>
      </c>
      <c r="M48" s="28">
        <v>80849.67</v>
      </c>
      <c r="N48" s="17">
        <f t="shared" si="4"/>
        <v>1</v>
      </c>
      <c r="O48" s="28">
        <v>0</v>
      </c>
      <c r="P48" s="18">
        <f t="shared" si="5"/>
        <v>-99150.33</v>
      </c>
    </row>
    <row r="49" spans="1:16" x14ac:dyDescent="0.3">
      <c r="A49" s="26" t="s">
        <v>107</v>
      </c>
      <c r="B49" s="13" t="str">
        <f t="shared" si="12"/>
        <v>3</v>
      </c>
      <c r="C49" s="13" t="str">
        <f t="shared" si="13"/>
        <v>34</v>
      </c>
      <c r="D49" s="13" t="str">
        <f t="shared" si="14"/>
        <v>349</v>
      </c>
      <c r="E49" s="27" t="s">
        <v>108</v>
      </c>
      <c r="F49" s="28">
        <v>173500</v>
      </c>
      <c r="G49" s="28">
        <v>0</v>
      </c>
      <c r="H49" s="28">
        <v>173500</v>
      </c>
      <c r="I49" s="28">
        <v>0</v>
      </c>
      <c r="J49" s="17">
        <f t="shared" si="3"/>
        <v>0</v>
      </c>
      <c r="K49" s="28">
        <v>0</v>
      </c>
      <c r="L49" s="28">
        <v>0</v>
      </c>
      <c r="M49" s="28">
        <v>0</v>
      </c>
      <c r="N49" s="17" t="str">
        <f t="shared" si="4"/>
        <v xml:space="preserve"> </v>
      </c>
      <c r="O49" s="28">
        <v>0</v>
      </c>
      <c r="P49" s="18">
        <f t="shared" si="5"/>
        <v>-173500</v>
      </c>
    </row>
    <row r="50" spans="1:16" x14ac:dyDescent="0.3">
      <c r="A50" s="26" t="s">
        <v>109</v>
      </c>
      <c r="B50" s="13" t="str">
        <f t="shared" si="12"/>
        <v>3</v>
      </c>
      <c r="C50" s="13" t="str">
        <f t="shared" si="13"/>
        <v>35</v>
      </c>
      <c r="D50" s="13" t="str">
        <f t="shared" si="14"/>
        <v>351</v>
      </c>
      <c r="E50" s="27" t="s">
        <v>110</v>
      </c>
      <c r="F50" s="28">
        <v>1250000</v>
      </c>
      <c r="G50" s="28">
        <v>0</v>
      </c>
      <c r="H50" s="28">
        <v>1250000</v>
      </c>
      <c r="I50" s="28">
        <v>1619725.34</v>
      </c>
      <c r="J50" s="17">
        <f t="shared" si="3"/>
        <v>1.295780272</v>
      </c>
      <c r="K50" s="28">
        <v>0</v>
      </c>
      <c r="L50" s="28">
        <v>0</v>
      </c>
      <c r="M50" s="28">
        <v>0</v>
      </c>
      <c r="N50" s="17">
        <f t="shared" si="4"/>
        <v>0</v>
      </c>
      <c r="O50" s="28">
        <v>1619725.34</v>
      </c>
      <c r="P50" s="18">
        <f t="shared" si="5"/>
        <v>369725.34000000008</v>
      </c>
    </row>
    <row r="51" spans="1:16" x14ac:dyDescent="0.3">
      <c r="A51" s="26" t="s">
        <v>111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112</v>
      </c>
      <c r="F51" s="28">
        <v>230000</v>
      </c>
      <c r="G51" s="28">
        <v>0</v>
      </c>
      <c r="H51" s="28">
        <v>230000</v>
      </c>
      <c r="I51" s="28">
        <v>191334.59</v>
      </c>
      <c r="J51" s="17">
        <f t="shared" si="3"/>
        <v>0.83188952173913044</v>
      </c>
      <c r="K51" s="28">
        <v>144096.09</v>
      </c>
      <c r="L51" s="28">
        <v>0</v>
      </c>
      <c r="M51" s="28">
        <v>144096.09</v>
      </c>
      <c r="N51" s="17">
        <f t="shared" si="4"/>
        <v>0.75311050657385059</v>
      </c>
      <c r="O51" s="28">
        <v>47238.5</v>
      </c>
      <c r="P51" s="18">
        <f t="shared" si="5"/>
        <v>-38665.410000000003</v>
      </c>
    </row>
    <row r="52" spans="1:16" x14ac:dyDescent="0.3">
      <c r="A52" s="26" t="s">
        <v>113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114</v>
      </c>
      <c r="F52" s="28">
        <v>42220</v>
      </c>
      <c r="G52" s="28">
        <v>0</v>
      </c>
      <c r="H52" s="28">
        <v>42220</v>
      </c>
      <c r="I52" s="28">
        <v>142303.99</v>
      </c>
      <c r="J52" s="17">
        <f t="shared" si="3"/>
        <v>3.3705350544765511</v>
      </c>
      <c r="K52" s="28">
        <v>142303.99</v>
      </c>
      <c r="L52" s="28">
        <v>0</v>
      </c>
      <c r="M52" s="28">
        <v>142303.99</v>
      </c>
      <c r="N52" s="17">
        <f t="shared" si="4"/>
        <v>1</v>
      </c>
      <c r="O52" s="28">
        <v>0</v>
      </c>
      <c r="P52" s="18">
        <f t="shared" si="5"/>
        <v>100083.98999999999</v>
      </c>
    </row>
    <row r="53" spans="1:16" x14ac:dyDescent="0.3">
      <c r="A53" s="26" t="s">
        <v>115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116</v>
      </c>
      <c r="F53" s="28">
        <v>11000</v>
      </c>
      <c r="G53" s="28">
        <v>0</v>
      </c>
      <c r="H53" s="28">
        <v>11000</v>
      </c>
      <c r="I53" s="28">
        <v>0</v>
      </c>
      <c r="J53" s="17">
        <f t="shared" si="3"/>
        <v>0</v>
      </c>
      <c r="K53" s="28">
        <v>0</v>
      </c>
      <c r="L53" s="28">
        <v>0</v>
      </c>
      <c r="M53" s="28">
        <v>0</v>
      </c>
      <c r="N53" s="17" t="str">
        <f t="shared" si="4"/>
        <v xml:space="preserve"> </v>
      </c>
      <c r="O53" s="28">
        <v>0</v>
      </c>
      <c r="P53" s="18">
        <f t="shared" si="5"/>
        <v>-11000</v>
      </c>
    </row>
    <row r="54" spans="1:16" x14ac:dyDescent="0.3">
      <c r="A54" s="26" t="s">
        <v>117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118</v>
      </c>
      <c r="F54" s="28">
        <v>153800</v>
      </c>
      <c r="G54" s="28">
        <v>0</v>
      </c>
      <c r="H54" s="28">
        <v>153800</v>
      </c>
      <c r="I54" s="28">
        <v>149791.31</v>
      </c>
      <c r="J54" s="17">
        <f t="shared" si="3"/>
        <v>0.97393569570871263</v>
      </c>
      <c r="K54" s="28">
        <v>149791.31</v>
      </c>
      <c r="L54" s="28">
        <v>0</v>
      </c>
      <c r="M54" s="28">
        <v>149791.31</v>
      </c>
      <c r="N54" s="17">
        <f t="shared" si="4"/>
        <v>1</v>
      </c>
      <c r="O54" s="28">
        <v>0</v>
      </c>
      <c r="P54" s="18">
        <f t="shared" si="5"/>
        <v>-4008.6900000000023</v>
      </c>
    </row>
    <row r="55" spans="1:16" x14ac:dyDescent="0.3">
      <c r="A55" s="26" t="s">
        <v>119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7" t="s">
        <v>120</v>
      </c>
      <c r="F55" s="28">
        <v>1150000</v>
      </c>
      <c r="G55" s="28">
        <v>0</v>
      </c>
      <c r="H55" s="28">
        <v>1150000</v>
      </c>
      <c r="I55" s="28">
        <v>897976.73</v>
      </c>
      <c r="J55" s="17">
        <f t="shared" si="3"/>
        <v>0.78084933043478255</v>
      </c>
      <c r="K55" s="28">
        <v>761457.29</v>
      </c>
      <c r="L55" s="28">
        <v>0</v>
      </c>
      <c r="M55" s="28">
        <v>761457.29</v>
      </c>
      <c r="N55" s="17">
        <f t="shared" si="4"/>
        <v>0.84796995797430075</v>
      </c>
      <c r="O55" s="28">
        <v>136519.44</v>
      </c>
      <c r="P55" s="18">
        <f t="shared" si="5"/>
        <v>-252023.27000000002</v>
      </c>
    </row>
    <row r="56" spans="1:16" x14ac:dyDescent="0.3">
      <c r="A56" s="26" t="s">
        <v>121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7" t="s">
        <v>122</v>
      </c>
      <c r="F56" s="28">
        <v>300000</v>
      </c>
      <c r="G56" s="28">
        <v>0</v>
      </c>
      <c r="H56" s="28">
        <v>300000</v>
      </c>
      <c r="I56" s="28">
        <v>698320.2</v>
      </c>
      <c r="J56" s="17">
        <f t="shared" si="3"/>
        <v>2.327734</v>
      </c>
      <c r="K56" s="28">
        <v>429158.98</v>
      </c>
      <c r="L56" s="28">
        <v>5429.2</v>
      </c>
      <c r="M56" s="28">
        <v>423729.78</v>
      </c>
      <c r="N56" s="17">
        <f t="shared" si="4"/>
        <v>0.60678436625490717</v>
      </c>
      <c r="O56" s="28">
        <v>274590.42</v>
      </c>
      <c r="P56" s="18">
        <f t="shared" si="5"/>
        <v>398320.19999999995</v>
      </c>
    </row>
    <row r="57" spans="1:16" x14ac:dyDescent="0.3">
      <c r="A57" s="26" t="s">
        <v>123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124</v>
      </c>
      <c r="F57" s="28">
        <v>100000</v>
      </c>
      <c r="G57" s="28">
        <v>0</v>
      </c>
      <c r="H57" s="28">
        <v>100000</v>
      </c>
      <c r="I57" s="28">
        <v>175234.96</v>
      </c>
      <c r="J57" s="17">
        <f t="shared" si="3"/>
        <v>1.7523495999999998</v>
      </c>
      <c r="K57" s="28">
        <v>58828.7</v>
      </c>
      <c r="L57" s="28">
        <v>1226.04</v>
      </c>
      <c r="M57" s="28">
        <v>57602.66</v>
      </c>
      <c r="N57" s="17">
        <f t="shared" si="4"/>
        <v>0.32871671269249014</v>
      </c>
      <c r="O57" s="28">
        <v>117632.3</v>
      </c>
      <c r="P57" s="18">
        <f t="shared" si="5"/>
        <v>75234.959999999992</v>
      </c>
    </row>
    <row r="58" spans="1:16" x14ac:dyDescent="0.3">
      <c r="A58" s="26" t="s">
        <v>125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126</v>
      </c>
      <c r="F58" s="28">
        <v>50000</v>
      </c>
      <c r="G58" s="28">
        <v>0</v>
      </c>
      <c r="H58" s="28">
        <v>50000</v>
      </c>
      <c r="I58" s="28">
        <v>72551.39</v>
      </c>
      <c r="J58" s="17">
        <f t="shared" si="3"/>
        <v>1.4510278000000001</v>
      </c>
      <c r="K58" s="28">
        <v>14009.89</v>
      </c>
      <c r="L58" s="28">
        <v>30.13</v>
      </c>
      <c r="M58" s="28">
        <v>13979.76</v>
      </c>
      <c r="N58" s="17">
        <f t="shared" si="4"/>
        <v>0.19268769350938694</v>
      </c>
      <c r="O58" s="28">
        <v>58571.63</v>
      </c>
      <c r="P58" s="18">
        <f t="shared" si="5"/>
        <v>22551.39</v>
      </c>
    </row>
    <row r="59" spans="1:16" x14ac:dyDescent="0.3">
      <c r="A59" s="26" t="s">
        <v>127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128</v>
      </c>
      <c r="F59" s="28">
        <v>75000</v>
      </c>
      <c r="G59" s="28">
        <v>0</v>
      </c>
      <c r="H59" s="28">
        <v>75000</v>
      </c>
      <c r="I59" s="28">
        <v>116148.29</v>
      </c>
      <c r="J59" s="17">
        <f t="shared" si="3"/>
        <v>1.5486438666666666</v>
      </c>
      <c r="K59" s="28">
        <v>64616.81</v>
      </c>
      <c r="L59" s="28">
        <v>0</v>
      </c>
      <c r="M59" s="28">
        <v>64616.81</v>
      </c>
      <c r="N59" s="17">
        <f t="shared" si="4"/>
        <v>0.5563302739971463</v>
      </c>
      <c r="O59" s="28">
        <v>51531.48</v>
      </c>
      <c r="P59" s="18">
        <f t="shared" si="5"/>
        <v>41148.289999999994</v>
      </c>
    </row>
    <row r="60" spans="1:16" x14ac:dyDescent="0.3">
      <c r="A60" s="26" t="s">
        <v>129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130</v>
      </c>
      <c r="F60" s="28">
        <v>0</v>
      </c>
      <c r="G60" s="28">
        <v>0</v>
      </c>
      <c r="H60" s="28">
        <v>0</v>
      </c>
      <c r="I60" s="28">
        <v>-0.05</v>
      </c>
      <c r="J60" s="17" t="str">
        <f t="shared" si="3"/>
        <v xml:space="preserve"> </v>
      </c>
      <c r="K60" s="28">
        <v>0</v>
      </c>
      <c r="L60" s="28">
        <v>0.05</v>
      </c>
      <c r="M60" s="28">
        <v>-0.05</v>
      </c>
      <c r="N60" s="17">
        <f t="shared" si="4"/>
        <v>1</v>
      </c>
      <c r="O60" s="28">
        <v>0</v>
      </c>
      <c r="P60" s="18">
        <f t="shared" si="5"/>
        <v>-0.05</v>
      </c>
    </row>
    <row r="61" spans="1:16" x14ac:dyDescent="0.3">
      <c r="A61" s="26" t="s">
        <v>131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132</v>
      </c>
      <c r="F61" s="28">
        <v>60000</v>
      </c>
      <c r="G61" s="28">
        <v>0</v>
      </c>
      <c r="H61" s="28">
        <v>60000</v>
      </c>
      <c r="I61" s="28">
        <v>63740.800000000003</v>
      </c>
      <c r="J61" s="17">
        <f t="shared" si="3"/>
        <v>1.0623466666666668</v>
      </c>
      <c r="K61" s="28">
        <v>13829.72</v>
      </c>
      <c r="L61" s="28">
        <v>0</v>
      </c>
      <c r="M61" s="28">
        <v>13829.72</v>
      </c>
      <c r="N61" s="17">
        <f t="shared" si="4"/>
        <v>0.21696809578794113</v>
      </c>
      <c r="O61" s="28">
        <v>49911.08</v>
      </c>
      <c r="P61" s="18">
        <f t="shared" si="5"/>
        <v>3740.8000000000029</v>
      </c>
    </row>
    <row r="62" spans="1:16" x14ac:dyDescent="0.3">
      <c r="A62" s="26" t="s">
        <v>133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134</v>
      </c>
      <c r="F62" s="28">
        <v>0</v>
      </c>
      <c r="G62" s="28">
        <v>0</v>
      </c>
      <c r="H62" s="28">
        <v>0</v>
      </c>
      <c r="I62" s="28">
        <v>353259.96</v>
      </c>
      <c r="J62" s="17" t="str">
        <f t="shared" si="3"/>
        <v xml:space="preserve"> </v>
      </c>
      <c r="K62" s="28">
        <v>86420</v>
      </c>
      <c r="L62" s="28">
        <v>60.04</v>
      </c>
      <c r="M62" s="28">
        <v>86359.96</v>
      </c>
      <c r="N62" s="17">
        <f t="shared" si="4"/>
        <v>0.24446574698134485</v>
      </c>
      <c r="O62" s="28">
        <v>266900</v>
      </c>
      <c r="P62" s="18">
        <f t="shared" si="5"/>
        <v>353259.96</v>
      </c>
    </row>
    <row r="63" spans="1:16" x14ac:dyDescent="0.3">
      <c r="A63" s="26" t="s">
        <v>135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136</v>
      </c>
      <c r="F63" s="28">
        <v>150000</v>
      </c>
      <c r="G63" s="28">
        <v>0</v>
      </c>
      <c r="H63" s="28">
        <v>150000</v>
      </c>
      <c r="I63" s="28">
        <v>56515.66</v>
      </c>
      <c r="J63" s="17">
        <f t="shared" si="3"/>
        <v>0.37677106666666671</v>
      </c>
      <c r="K63" s="28">
        <v>22728.98</v>
      </c>
      <c r="L63" s="28">
        <v>43.86</v>
      </c>
      <c r="M63" s="28">
        <v>22685.119999999999</v>
      </c>
      <c r="N63" s="17">
        <f t="shared" si="4"/>
        <v>0.40139529468469443</v>
      </c>
      <c r="O63" s="28">
        <v>33830.54</v>
      </c>
      <c r="P63" s="18">
        <f t="shared" si="5"/>
        <v>-93484.34</v>
      </c>
    </row>
    <row r="64" spans="1:16" x14ac:dyDescent="0.3">
      <c r="A64" s="26" t="s">
        <v>137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391</v>
      </c>
      <c r="E64" s="27" t="s">
        <v>138</v>
      </c>
      <c r="F64" s="28">
        <v>3500000</v>
      </c>
      <c r="G64" s="28">
        <v>0</v>
      </c>
      <c r="H64" s="28">
        <v>3500000</v>
      </c>
      <c r="I64" s="28">
        <v>4728071.63</v>
      </c>
      <c r="J64" s="17">
        <f t="shared" si="3"/>
        <v>1.3508776085714285</v>
      </c>
      <c r="K64" s="28">
        <v>2708990.16</v>
      </c>
      <c r="L64" s="28">
        <v>30186.47</v>
      </c>
      <c r="M64" s="28">
        <v>2678803.69</v>
      </c>
      <c r="N64" s="17">
        <f t="shared" si="4"/>
        <v>0.56657426105873099</v>
      </c>
      <c r="O64" s="28">
        <v>2049267.94</v>
      </c>
      <c r="P64" s="18">
        <f t="shared" si="5"/>
        <v>1228071.6299999999</v>
      </c>
    </row>
    <row r="65" spans="1:16" x14ac:dyDescent="0.3">
      <c r="A65" s="26" t="s">
        <v>139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140</v>
      </c>
      <c r="F65" s="28">
        <v>20000</v>
      </c>
      <c r="G65" s="28">
        <v>0</v>
      </c>
      <c r="H65" s="28">
        <v>20000</v>
      </c>
      <c r="I65" s="28">
        <v>39951.589999999997</v>
      </c>
      <c r="J65" s="17">
        <f t="shared" si="3"/>
        <v>1.9975794999999998</v>
      </c>
      <c r="K65" s="28">
        <v>42191.81</v>
      </c>
      <c r="L65" s="28">
        <v>2240.2199999999998</v>
      </c>
      <c r="M65" s="28">
        <v>39951.589999999997</v>
      </c>
      <c r="N65" s="17">
        <f t="shared" si="4"/>
        <v>1</v>
      </c>
      <c r="O65" s="28">
        <v>0</v>
      </c>
      <c r="P65" s="18">
        <f t="shared" si="5"/>
        <v>19951.589999999997</v>
      </c>
    </row>
    <row r="66" spans="1:16" x14ac:dyDescent="0.3">
      <c r="A66" s="26" t="s">
        <v>141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142</v>
      </c>
      <c r="F66" s="28">
        <v>50000</v>
      </c>
      <c r="G66" s="28">
        <v>0</v>
      </c>
      <c r="H66" s="28">
        <v>50000</v>
      </c>
      <c r="I66" s="28">
        <v>70143.14</v>
      </c>
      <c r="J66" s="17">
        <f t="shared" si="3"/>
        <v>1.4028628000000001</v>
      </c>
      <c r="K66" s="28">
        <v>71163.289999999994</v>
      </c>
      <c r="L66" s="28">
        <v>1020.15</v>
      </c>
      <c r="M66" s="28">
        <v>70143.14</v>
      </c>
      <c r="N66" s="17">
        <f t="shared" si="4"/>
        <v>1</v>
      </c>
      <c r="O66" s="28">
        <v>0</v>
      </c>
      <c r="P66" s="18">
        <f t="shared" si="5"/>
        <v>20143.14</v>
      </c>
    </row>
    <row r="67" spans="1:16" x14ac:dyDescent="0.3">
      <c r="A67" s="26" t="s">
        <v>143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392</v>
      </c>
      <c r="E67" s="27" t="s">
        <v>144</v>
      </c>
      <c r="F67" s="28">
        <v>600000</v>
      </c>
      <c r="G67" s="28">
        <v>0</v>
      </c>
      <c r="H67" s="28">
        <v>600000</v>
      </c>
      <c r="I67" s="28">
        <v>783129.64</v>
      </c>
      <c r="J67" s="17">
        <f t="shared" si="3"/>
        <v>1.3052160666666668</v>
      </c>
      <c r="K67" s="28">
        <v>793270.92</v>
      </c>
      <c r="L67" s="28">
        <v>10141.280000000001</v>
      </c>
      <c r="M67" s="28">
        <v>783129.64</v>
      </c>
      <c r="N67" s="17">
        <f t="shared" si="4"/>
        <v>1</v>
      </c>
      <c r="O67" s="28">
        <v>0</v>
      </c>
      <c r="P67" s="18">
        <f t="shared" si="5"/>
        <v>183129.64</v>
      </c>
    </row>
    <row r="68" spans="1:16" x14ac:dyDescent="0.3">
      <c r="A68" s="26" t="s">
        <v>145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393</v>
      </c>
      <c r="E68" s="27" t="s">
        <v>146</v>
      </c>
      <c r="F68" s="28">
        <v>300000</v>
      </c>
      <c r="G68" s="28">
        <v>0</v>
      </c>
      <c r="H68" s="28">
        <v>300000</v>
      </c>
      <c r="I68" s="28">
        <v>644550.32999999996</v>
      </c>
      <c r="J68" s="17">
        <f t="shared" si="3"/>
        <v>2.1485010999999998</v>
      </c>
      <c r="K68" s="28">
        <v>595061.64</v>
      </c>
      <c r="L68" s="28">
        <v>6931.09</v>
      </c>
      <c r="M68" s="28">
        <v>588130.55000000005</v>
      </c>
      <c r="N68" s="17">
        <f t="shared" si="4"/>
        <v>0.91246644773263874</v>
      </c>
      <c r="O68" s="28">
        <v>56419.78</v>
      </c>
      <c r="P68" s="18">
        <f t="shared" si="5"/>
        <v>344550.32999999996</v>
      </c>
    </row>
    <row r="69" spans="1:16" x14ac:dyDescent="0.3">
      <c r="A69" s="26" t="s">
        <v>147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396</v>
      </c>
      <c r="E69" s="27" t="s">
        <v>148</v>
      </c>
      <c r="F69" s="28">
        <v>1500000</v>
      </c>
      <c r="G69" s="28">
        <v>0</v>
      </c>
      <c r="H69" s="28">
        <v>1500000</v>
      </c>
      <c r="I69" s="28">
        <v>1259677.26</v>
      </c>
      <c r="J69" s="17">
        <f t="shared" si="3"/>
        <v>0.83978483999999998</v>
      </c>
      <c r="K69" s="28">
        <v>1259677.26</v>
      </c>
      <c r="L69" s="28">
        <v>0</v>
      </c>
      <c r="M69" s="28">
        <v>1259677.26</v>
      </c>
      <c r="N69" s="17">
        <f t="shared" si="4"/>
        <v>1</v>
      </c>
      <c r="O69" s="28">
        <v>0</v>
      </c>
      <c r="P69" s="18">
        <f t="shared" si="5"/>
        <v>-240322.74</v>
      </c>
    </row>
    <row r="70" spans="1:16" x14ac:dyDescent="0.3">
      <c r="A70" s="26" t="s">
        <v>149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397</v>
      </c>
      <c r="E70" s="27" t="s">
        <v>150</v>
      </c>
      <c r="F70" s="28">
        <v>0</v>
      </c>
      <c r="G70" s="28">
        <v>0</v>
      </c>
      <c r="H70" s="28">
        <v>0</v>
      </c>
      <c r="I70" s="28">
        <v>359067.19</v>
      </c>
      <c r="J70" s="17" t="str">
        <f t="shared" si="3"/>
        <v xml:space="preserve"> </v>
      </c>
      <c r="K70" s="28">
        <v>274419.17</v>
      </c>
      <c r="L70" s="28">
        <v>0</v>
      </c>
      <c r="M70" s="28">
        <v>274419.17</v>
      </c>
      <c r="N70" s="17">
        <f t="shared" si="4"/>
        <v>0.76425576505611659</v>
      </c>
      <c r="O70" s="28">
        <v>84648.02</v>
      </c>
      <c r="P70" s="18">
        <f t="shared" si="5"/>
        <v>359067.19</v>
      </c>
    </row>
    <row r="71" spans="1:16" x14ac:dyDescent="0.3">
      <c r="A71" s="26" t="s">
        <v>151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7" t="s">
        <v>152</v>
      </c>
      <c r="F71" s="28">
        <v>0</v>
      </c>
      <c r="G71" s="28">
        <v>0</v>
      </c>
      <c r="H71" s="28">
        <v>0</v>
      </c>
      <c r="I71" s="28">
        <v>14420.27</v>
      </c>
      <c r="J71" s="17" t="str">
        <f t="shared" ref="J71:J134" si="18">IF(H71=0," ",I71/H71)</f>
        <v xml:space="preserve"> </v>
      </c>
      <c r="K71" s="28">
        <v>14457.28</v>
      </c>
      <c r="L71" s="28">
        <v>37.01</v>
      </c>
      <c r="M71" s="28">
        <v>14420.27</v>
      </c>
      <c r="N71" s="17">
        <f t="shared" ref="N71:N134" si="19">IF(I71=0," ",M71/I71)</f>
        <v>1</v>
      </c>
      <c r="O71" s="28">
        <v>0</v>
      </c>
      <c r="P71" s="18">
        <f t="shared" ref="P71:P134" si="20">I71-H71</f>
        <v>14420.27</v>
      </c>
    </row>
    <row r="72" spans="1:16" x14ac:dyDescent="0.3">
      <c r="A72" s="26" t="s">
        <v>153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7" t="s">
        <v>154</v>
      </c>
      <c r="F72" s="28">
        <v>100000</v>
      </c>
      <c r="G72" s="28">
        <v>0</v>
      </c>
      <c r="H72" s="28">
        <v>100000</v>
      </c>
      <c r="I72" s="28">
        <v>183295.85</v>
      </c>
      <c r="J72" s="17">
        <f t="shared" si="18"/>
        <v>1.8329585000000002</v>
      </c>
      <c r="K72" s="28">
        <v>184353.9</v>
      </c>
      <c r="L72" s="28">
        <v>1058.05</v>
      </c>
      <c r="M72" s="28">
        <v>183295.85</v>
      </c>
      <c r="N72" s="17">
        <f t="shared" si="19"/>
        <v>1</v>
      </c>
      <c r="O72" s="28">
        <v>0</v>
      </c>
      <c r="P72" s="18">
        <f t="shared" si="20"/>
        <v>83295.850000000006</v>
      </c>
    </row>
    <row r="73" spans="1:16" x14ac:dyDescent="0.3">
      <c r="A73" s="26" t="s">
        <v>155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156</v>
      </c>
      <c r="F73" s="28">
        <v>10000</v>
      </c>
      <c r="G73" s="28">
        <v>0</v>
      </c>
      <c r="H73" s="28">
        <v>10000</v>
      </c>
      <c r="I73" s="28">
        <v>0</v>
      </c>
      <c r="J73" s="17">
        <f t="shared" si="18"/>
        <v>0</v>
      </c>
      <c r="K73" s="28">
        <v>0</v>
      </c>
      <c r="L73" s="28">
        <v>0</v>
      </c>
      <c r="M73" s="28">
        <v>0</v>
      </c>
      <c r="N73" s="17" t="str">
        <f t="shared" si="19"/>
        <v xml:space="preserve"> </v>
      </c>
      <c r="O73" s="28">
        <v>0</v>
      </c>
      <c r="P73" s="18">
        <f t="shared" si="20"/>
        <v>-10000</v>
      </c>
    </row>
    <row r="74" spans="1:16" x14ac:dyDescent="0.3">
      <c r="A74" s="26" t="s">
        <v>157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158</v>
      </c>
      <c r="F74" s="28">
        <v>0</v>
      </c>
      <c r="G74" s="28">
        <v>0</v>
      </c>
      <c r="H74" s="28">
        <v>0</v>
      </c>
      <c r="I74" s="28">
        <v>7943.11</v>
      </c>
      <c r="J74" s="17" t="str">
        <f t="shared" si="18"/>
        <v xml:space="preserve"> </v>
      </c>
      <c r="K74" s="28">
        <v>7943.11</v>
      </c>
      <c r="L74" s="28">
        <v>0</v>
      </c>
      <c r="M74" s="28">
        <v>7943.11</v>
      </c>
      <c r="N74" s="17">
        <f t="shared" si="19"/>
        <v>1</v>
      </c>
      <c r="O74" s="28">
        <v>0</v>
      </c>
      <c r="P74" s="18">
        <f t="shared" si="20"/>
        <v>7943.11</v>
      </c>
    </row>
    <row r="75" spans="1:16" x14ac:dyDescent="0.3">
      <c r="A75" s="26" t="s">
        <v>159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7" t="s">
        <v>160</v>
      </c>
      <c r="F75" s="28">
        <v>20000</v>
      </c>
      <c r="G75" s="28">
        <v>0</v>
      </c>
      <c r="H75" s="28">
        <v>20000</v>
      </c>
      <c r="I75" s="28">
        <v>11415.77</v>
      </c>
      <c r="J75" s="17">
        <f t="shared" si="18"/>
        <v>0.57078850000000003</v>
      </c>
      <c r="K75" s="28">
        <v>9738.7900000000009</v>
      </c>
      <c r="L75" s="28">
        <v>0</v>
      </c>
      <c r="M75" s="28">
        <v>9738.7900000000009</v>
      </c>
      <c r="N75" s="17">
        <f t="shared" si="19"/>
        <v>0.85309970330516471</v>
      </c>
      <c r="O75" s="28">
        <v>1676.98</v>
      </c>
      <c r="P75" s="18">
        <f t="shared" si="20"/>
        <v>-8584.23</v>
      </c>
    </row>
    <row r="76" spans="1:16" x14ac:dyDescent="0.3">
      <c r="A76" s="26" t="s">
        <v>161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7" t="s">
        <v>162</v>
      </c>
      <c r="F76" s="28">
        <v>500</v>
      </c>
      <c r="G76" s="28">
        <v>0</v>
      </c>
      <c r="H76" s="28">
        <v>500</v>
      </c>
      <c r="I76" s="28">
        <v>845</v>
      </c>
      <c r="J76" s="17">
        <f t="shared" si="18"/>
        <v>1.69</v>
      </c>
      <c r="K76" s="28">
        <v>0</v>
      </c>
      <c r="L76" s="28">
        <v>0</v>
      </c>
      <c r="M76" s="28">
        <v>0</v>
      </c>
      <c r="N76" s="17">
        <f t="shared" si="19"/>
        <v>0</v>
      </c>
      <c r="O76" s="28">
        <v>845</v>
      </c>
      <c r="P76" s="18">
        <f t="shared" si="20"/>
        <v>345</v>
      </c>
    </row>
    <row r="77" spans="1:16" x14ac:dyDescent="0.3">
      <c r="A77" s="26" t="s">
        <v>163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7" t="s">
        <v>164</v>
      </c>
      <c r="F77" s="28">
        <v>76441000</v>
      </c>
      <c r="G77" s="28">
        <v>0</v>
      </c>
      <c r="H77" s="28">
        <v>76441000</v>
      </c>
      <c r="I77" s="28">
        <v>75547241.379999995</v>
      </c>
      <c r="J77" s="17">
        <f t="shared" si="18"/>
        <v>0.98830786331942277</v>
      </c>
      <c r="K77" s="28">
        <v>70217573.189999998</v>
      </c>
      <c r="L77" s="28">
        <v>893756.49</v>
      </c>
      <c r="M77" s="28">
        <v>69323816.700000003</v>
      </c>
      <c r="N77" s="17">
        <f t="shared" si="19"/>
        <v>0.91762207902871817</v>
      </c>
      <c r="O77" s="28">
        <v>6223424.6799999997</v>
      </c>
      <c r="P77" s="18">
        <f t="shared" si="20"/>
        <v>-893758.62000000477</v>
      </c>
    </row>
    <row r="78" spans="1:16" x14ac:dyDescent="0.3">
      <c r="A78" s="26" t="s">
        <v>165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166</v>
      </c>
      <c r="F78" s="28">
        <v>1500000</v>
      </c>
      <c r="G78" s="28">
        <v>5832996.3499999996</v>
      </c>
      <c r="H78" s="28">
        <v>7332996.3499999996</v>
      </c>
      <c r="I78" s="28">
        <v>7576577.2400000002</v>
      </c>
      <c r="J78" s="17">
        <f t="shared" si="18"/>
        <v>1.0332171023104355</v>
      </c>
      <c r="K78" s="28">
        <v>5832996.3499999996</v>
      </c>
      <c r="L78" s="28">
        <v>0</v>
      </c>
      <c r="M78" s="28">
        <v>5832996.3499999996</v>
      </c>
      <c r="N78" s="17">
        <f t="shared" si="19"/>
        <v>0.76987222135149769</v>
      </c>
      <c r="O78" s="28">
        <v>1743580.89</v>
      </c>
      <c r="P78" s="18">
        <f t="shared" si="20"/>
        <v>243580.8900000006</v>
      </c>
    </row>
    <row r="79" spans="1:16" x14ac:dyDescent="0.3">
      <c r="A79" s="26" t="s">
        <v>360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361</v>
      </c>
      <c r="F79" s="28">
        <v>0</v>
      </c>
      <c r="G79" s="28">
        <v>0</v>
      </c>
      <c r="H79" s="28">
        <v>0</v>
      </c>
      <c r="I79" s="28">
        <v>66273.78</v>
      </c>
      <c r="J79" s="17" t="str">
        <f t="shared" si="18"/>
        <v xml:space="preserve"> </v>
      </c>
      <c r="K79" s="28">
        <v>66273.78</v>
      </c>
      <c r="L79" s="28">
        <v>0</v>
      </c>
      <c r="M79" s="28">
        <v>66273.78</v>
      </c>
      <c r="N79" s="17">
        <f t="shared" si="19"/>
        <v>1</v>
      </c>
      <c r="O79" s="28">
        <v>0</v>
      </c>
      <c r="P79" s="18">
        <f t="shared" si="20"/>
        <v>66273.78</v>
      </c>
    </row>
    <row r="80" spans="1:16" x14ac:dyDescent="0.3">
      <c r="A80" s="26" t="s">
        <v>167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7" t="s">
        <v>168</v>
      </c>
      <c r="F80" s="28">
        <v>0</v>
      </c>
      <c r="G80" s="28">
        <v>56687.22</v>
      </c>
      <c r="H80" s="28">
        <v>56687.22</v>
      </c>
      <c r="I80" s="28">
        <v>56687.22</v>
      </c>
      <c r="J80" s="17">
        <f t="shared" si="18"/>
        <v>1</v>
      </c>
      <c r="K80" s="28">
        <v>56687.22</v>
      </c>
      <c r="L80" s="28">
        <v>0</v>
      </c>
      <c r="M80" s="28">
        <v>56687.22</v>
      </c>
      <c r="N80" s="17">
        <f t="shared" si="19"/>
        <v>1</v>
      </c>
      <c r="O80" s="28">
        <v>0</v>
      </c>
      <c r="P80" s="18">
        <f t="shared" si="20"/>
        <v>0</v>
      </c>
    </row>
    <row r="81" spans="1:16" x14ac:dyDescent="0.3">
      <c r="A81" s="26" t="s">
        <v>169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7" t="s">
        <v>170</v>
      </c>
      <c r="F81" s="28">
        <v>34000</v>
      </c>
      <c r="G81" s="28">
        <v>0</v>
      </c>
      <c r="H81" s="28">
        <v>34000</v>
      </c>
      <c r="I81" s="28">
        <v>25388.29</v>
      </c>
      <c r="J81" s="17">
        <f t="shared" si="18"/>
        <v>0.74671441176470588</v>
      </c>
      <c r="K81" s="28">
        <v>25388.29</v>
      </c>
      <c r="L81" s="28">
        <v>0</v>
      </c>
      <c r="M81" s="28">
        <v>25388.29</v>
      </c>
      <c r="N81" s="17">
        <f t="shared" si="19"/>
        <v>1</v>
      </c>
      <c r="O81" s="28">
        <v>0</v>
      </c>
      <c r="P81" s="18">
        <f t="shared" si="20"/>
        <v>-8611.7099999999991</v>
      </c>
    </row>
    <row r="82" spans="1:16" x14ac:dyDescent="0.3">
      <c r="A82" s="26" t="s">
        <v>171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421</v>
      </c>
      <c r="E82" s="27" t="s">
        <v>172</v>
      </c>
      <c r="F82" s="28">
        <v>0</v>
      </c>
      <c r="G82" s="28">
        <v>0</v>
      </c>
      <c r="H82" s="28">
        <v>0</v>
      </c>
      <c r="I82" s="28">
        <v>3418.36</v>
      </c>
      <c r="J82" s="17" t="str">
        <f t="shared" si="18"/>
        <v xml:space="preserve"> </v>
      </c>
      <c r="K82" s="28">
        <v>3418.36</v>
      </c>
      <c r="L82" s="28">
        <v>0</v>
      </c>
      <c r="M82" s="28">
        <v>3418.36</v>
      </c>
      <c r="N82" s="17">
        <f t="shared" si="19"/>
        <v>1</v>
      </c>
      <c r="O82" s="28">
        <v>0</v>
      </c>
      <c r="P82" s="18">
        <f t="shared" si="20"/>
        <v>3418.36</v>
      </c>
    </row>
    <row r="83" spans="1:16" x14ac:dyDescent="0.3">
      <c r="A83" s="26" t="s">
        <v>173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422</v>
      </c>
      <c r="E83" s="27" t="s">
        <v>174</v>
      </c>
      <c r="F83" s="28">
        <v>0</v>
      </c>
      <c r="G83" s="28">
        <v>5000</v>
      </c>
      <c r="H83" s="28">
        <v>5000</v>
      </c>
      <c r="I83" s="28">
        <v>3750</v>
      </c>
      <c r="J83" s="17">
        <f t="shared" si="18"/>
        <v>0.75</v>
      </c>
      <c r="K83" s="28">
        <v>3750</v>
      </c>
      <c r="L83" s="28">
        <v>0</v>
      </c>
      <c r="M83" s="28">
        <v>3750</v>
      </c>
      <c r="N83" s="17">
        <f t="shared" si="19"/>
        <v>1</v>
      </c>
      <c r="O83" s="28">
        <v>0</v>
      </c>
      <c r="P83" s="18">
        <f t="shared" si="20"/>
        <v>-1250</v>
      </c>
    </row>
    <row r="84" spans="1:16" x14ac:dyDescent="0.3">
      <c r="A84" s="26" t="s">
        <v>175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7" t="s">
        <v>176</v>
      </c>
      <c r="F84" s="28">
        <v>5571085</v>
      </c>
      <c r="G84" s="28">
        <v>1421940</v>
      </c>
      <c r="H84" s="28">
        <v>6993025</v>
      </c>
      <c r="I84" s="28">
        <v>6216125.1200000001</v>
      </c>
      <c r="J84" s="17">
        <f t="shared" si="18"/>
        <v>0.88890360323322171</v>
      </c>
      <c r="K84" s="28">
        <v>6216125.1200000001</v>
      </c>
      <c r="L84" s="28">
        <v>0</v>
      </c>
      <c r="M84" s="28">
        <v>6216125.1200000001</v>
      </c>
      <c r="N84" s="17">
        <f t="shared" si="19"/>
        <v>1</v>
      </c>
      <c r="O84" s="28">
        <v>0</v>
      </c>
      <c r="P84" s="18">
        <f t="shared" si="20"/>
        <v>-776899.87999999989</v>
      </c>
    </row>
    <row r="85" spans="1:16" x14ac:dyDescent="0.3">
      <c r="A85" s="26" t="s">
        <v>177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7" t="s">
        <v>178</v>
      </c>
      <c r="F85" s="28">
        <v>128700</v>
      </c>
      <c r="G85" s="28">
        <v>62668.6</v>
      </c>
      <c r="H85" s="28">
        <v>191368.6</v>
      </c>
      <c r="I85" s="28">
        <v>107580.26</v>
      </c>
      <c r="J85" s="17">
        <f t="shared" si="18"/>
        <v>0.56216254913292985</v>
      </c>
      <c r="K85" s="28">
        <v>107580.26</v>
      </c>
      <c r="L85" s="28">
        <v>0</v>
      </c>
      <c r="M85" s="28">
        <v>107580.26</v>
      </c>
      <c r="N85" s="17">
        <f t="shared" si="19"/>
        <v>1</v>
      </c>
      <c r="O85" s="28">
        <v>0</v>
      </c>
      <c r="P85" s="18">
        <f t="shared" si="20"/>
        <v>-83788.340000000011</v>
      </c>
    </row>
    <row r="86" spans="1:16" x14ac:dyDescent="0.3">
      <c r="A86" s="26" t="s">
        <v>179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7" t="s">
        <v>180</v>
      </c>
      <c r="F86" s="28">
        <v>2602732</v>
      </c>
      <c r="G86" s="28">
        <v>254856.66</v>
      </c>
      <c r="H86" s="28">
        <v>2857588.66</v>
      </c>
      <c r="I86" s="28">
        <v>1598373.53</v>
      </c>
      <c r="J86" s="17">
        <f t="shared" si="18"/>
        <v>0.55934346058050211</v>
      </c>
      <c r="K86" s="28">
        <v>1598373.53</v>
      </c>
      <c r="L86" s="28">
        <v>0</v>
      </c>
      <c r="M86" s="28">
        <v>1598373.53</v>
      </c>
      <c r="N86" s="17">
        <f t="shared" si="19"/>
        <v>1</v>
      </c>
      <c r="O86" s="28">
        <v>0</v>
      </c>
      <c r="P86" s="18">
        <f t="shared" si="20"/>
        <v>-1259215.1300000001</v>
      </c>
    </row>
    <row r="87" spans="1:16" x14ac:dyDescent="0.3">
      <c r="A87" s="26" t="s">
        <v>181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182</v>
      </c>
      <c r="F87" s="28">
        <v>498487</v>
      </c>
      <c r="G87" s="28">
        <v>50509.61</v>
      </c>
      <c r="H87" s="28">
        <v>548996.61</v>
      </c>
      <c r="I87" s="28">
        <v>366994</v>
      </c>
      <c r="J87" s="17">
        <f t="shared" si="18"/>
        <v>0.66848135911076023</v>
      </c>
      <c r="K87" s="28">
        <v>366994</v>
      </c>
      <c r="L87" s="28">
        <v>0</v>
      </c>
      <c r="M87" s="28">
        <v>366994</v>
      </c>
      <c r="N87" s="17">
        <f t="shared" si="19"/>
        <v>1</v>
      </c>
      <c r="O87" s="28">
        <v>0</v>
      </c>
      <c r="P87" s="18">
        <f t="shared" si="20"/>
        <v>-182002.61</v>
      </c>
    </row>
    <row r="88" spans="1:16" x14ac:dyDescent="0.3">
      <c r="A88" s="26" t="s">
        <v>183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184</v>
      </c>
      <c r="F88" s="28">
        <v>3000</v>
      </c>
      <c r="G88" s="28">
        <v>35500</v>
      </c>
      <c r="H88" s="28">
        <v>38500</v>
      </c>
      <c r="I88" s="28">
        <v>38500</v>
      </c>
      <c r="J88" s="17">
        <f t="shared" si="18"/>
        <v>1</v>
      </c>
      <c r="K88" s="28">
        <v>38500</v>
      </c>
      <c r="L88" s="28">
        <v>0</v>
      </c>
      <c r="M88" s="28">
        <v>38500</v>
      </c>
      <c r="N88" s="17">
        <f t="shared" si="19"/>
        <v>1</v>
      </c>
      <c r="O88" s="28">
        <v>0</v>
      </c>
      <c r="P88" s="18">
        <f t="shared" si="20"/>
        <v>0</v>
      </c>
    </row>
    <row r="89" spans="1:16" x14ac:dyDescent="0.3">
      <c r="A89" s="26" t="s">
        <v>185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186</v>
      </c>
      <c r="F89" s="28">
        <v>533258</v>
      </c>
      <c r="G89" s="28">
        <v>83733.17</v>
      </c>
      <c r="H89" s="28">
        <v>616991.17000000004</v>
      </c>
      <c r="I89" s="28">
        <v>533258</v>
      </c>
      <c r="J89" s="17">
        <f t="shared" si="18"/>
        <v>0.86428789572466647</v>
      </c>
      <c r="K89" s="28">
        <v>533258</v>
      </c>
      <c r="L89" s="28">
        <v>0</v>
      </c>
      <c r="M89" s="28">
        <v>533258</v>
      </c>
      <c r="N89" s="17">
        <f t="shared" si="19"/>
        <v>1</v>
      </c>
      <c r="O89" s="28">
        <v>0</v>
      </c>
      <c r="P89" s="18">
        <f t="shared" si="20"/>
        <v>-83733.170000000042</v>
      </c>
    </row>
    <row r="90" spans="1:16" x14ac:dyDescent="0.3">
      <c r="A90" s="26" t="s">
        <v>187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188</v>
      </c>
      <c r="F90" s="28">
        <v>1374</v>
      </c>
      <c r="G90" s="28">
        <v>0</v>
      </c>
      <c r="H90" s="28">
        <v>1374</v>
      </c>
      <c r="I90" s="28">
        <v>0</v>
      </c>
      <c r="J90" s="17">
        <f t="shared" si="18"/>
        <v>0</v>
      </c>
      <c r="K90" s="28">
        <v>0</v>
      </c>
      <c r="L90" s="28">
        <v>0</v>
      </c>
      <c r="M90" s="28">
        <v>0</v>
      </c>
      <c r="N90" s="17" t="str">
        <f t="shared" si="19"/>
        <v xml:space="preserve"> </v>
      </c>
      <c r="O90" s="28">
        <v>0</v>
      </c>
      <c r="P90" s="18">
        <f t="shared" si="20"/>
        <v>-1374</v>
      </c>
    </row>
    <row r="91" spans="1:16" x14ac:dyDescent="0.3">
      <c r="A91" s="26" t="s">
        <v>189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190</v>
      </c>
      <c r="F91" s="28">
        <v>9750</v>
      </c>
      <c r="G91" s="28">
        <v>0</v>
      </c>
      <c r="H91" s="28">
        <v>9750</v>
      </c>
      <c r="I91" s="28">
        <v>7521.99</v>
      </c>
      <c r="J91" s="17">
        <f t="shared" si="18"/>
        <v>0.77148615384615382</v>
      </c>
      <c r="K91" s="28">
        <v>7521.99</v>
      </c>
      <c r="L91" s="28">
        <v>0</v>
      </c>
      <c r="M91" s="28">
        <v>7521.99</v>
      </c>
      <c r="N91" s="17">
        <f t="shared" si="19"/>
        <v>1</v>
      </c>
      <c r="O91" s="28">
        <v>0</v>
      </c>
      <c r="P91" s="18">
        <f t="shared" si="20"/>
        <v>-2228.0100000000002</v>
      </c>
    </row>
    <row r="92" spans="1:16" x14ac:dyDescent="0.3">
      <c r="A92" s="26" t="s">
        <v>191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192</v>
      </c>
      <c r="F92" s="28">
        <v>88000</v>
      </c>
      <c r="G92" s="28">
        <v>0</v>
      </c>
      <c r="H92" s="28">
        <v>88000</v>
      </c>
      <c r="I92" s="28">
        <v>88000</v>
      </c>
      <c r="J92" s="17">
        <f t="shared" si="18"/>
        <v>1</v>
      </c>
      <c r="K92" s="28">
        <v>88000</v>
      </c>
      <c r="L92" s="28">
        <v>0</v>
      </c>
      <c r="M92" s="28">
        <v>88000</v>
      </c>
      <c r="N92" s="17">
        <f t="shared" si="19"/>
        <v>1</v>
      </c>
      <c r="O92" s="28">
        <v>0</v>
      </c>
      <c r="P92" s="18">
        <f t="shared" si="20"/>
        <v>0</v>
      </c>
    </row>
    <row r="93" spans="1:16" x14ac:dyDescent="0.3">
      <c r="A93" s="26" t="s">
        <v>193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194</v>
      </c>
      <c r="F93" s="28">
        <v>810233</v>
      </c>
      <c r="G93" s="28">
        <v>140000</v>
      </c>
      <c r="H93" s="28">
        <v>950233</v>
      </c>
      <c r="I93" s="28">
        <v>810233</v>
      </c>
      <c r="J93" s="17">
        <f t="shared" si="18"/>
        <v>0.85266771412906095</v>
      </c>
      <c r="K93" s="28">
        <v>810233</v>
      </c>
      <c r="L93" s="28">
        <v>0</v>
      </c>
      <c r="M93" s="28">
        <v>810233</v>
      </c>
      <c r="N93" s="17">
        <f t="shared" si="19"/>
        <v>1</v>
      </c>
      <c r="O93" s="28">
        <v>0</v>
      </c>
      <c r="P93" s="18">
        <f t="shared" si="20"/>
        <v>-140000</v>
      </c>
    </row>
    <row r="94" spans="1:16" x14ac:dyDescent="0.3">
      <c r="A94" s="26" t="s">
        <v>195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196</v>
      </c>
      <c r="F94" s="28">
        <v>0</v>
      </c>
      <c r="G94" s="28">
        <v>364572</v>
      </c>
      <c r="H94" s="28">
        <v>364572</v>
      </c>
      <c r="I94" s="28">
        <v>364572</v>
      </c>
      <c r="J94" s="17">
        <f t="shared" si="18"/>
        <v>1</v>
      </c>
      <c r="K94" s="28">
        <v>364572</v>
      </c>
      <c r="L94" s="28">
        <v>0</v>
      </c>
      <c r="M94" s="28">
        <v>364572</v>
      </c>
      <c r="N94" s="17">
        <f t="shared" si="19"/>
        <v>1</v>
      </c>
      <c r="O94" s="28">
        <v>0</v>
      </c>
      <c r="P94" s="18">
        <f t="shared" si="20"/>
        <v>0</v>
      </c>
    </row>
    <row r="95" spans="1:16" x14ac:dyDescent="0.3">
      <c r="A95" s="26" t="s">
        <v>197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198</v>
      </c>
      <c r="F95" s="28">
        <v>167198</v>
      </c>
      <c r="G95" s="28">
        <v>0</v>
      </c>
      <c r="H95" s="28">
        <v>167198</v>
      </c>
      <c r="I95" s="28">
        <v>155155.85999999999</v>
      </c>
      <c r="J95" s="17">
        <f t="shared" si="18"/>
        <v>0.92797677005705803</v>
      </c>
      <c r="K95" s="28">
        <v>155155.85999999999</v>
      </c>
      <c r="L95" s="28">
        <v>0</v>
      </c>
      <c r="M95" s="28">
        <v>155155.85999999999</v>
      </c>
      <c r="N95" s="17">
        <f t="shared" si="19"/>
        <v>1</v>
      </c>
      <c r="O95" s="28">
        <v>0</v>
      </c>
      <c r="P95" s="18">
        <f t="shared" si="20"/>
        <v>-12042.140000000014</v>
      </c>
    </row>
    <row r="96" spans="1:16" x14ac:dyDescent="0.3">
      <c r="A96" s="26" t="s">
        <v>199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200</v>
      </c>
      <c r="F96" s="28">
        <v>216378</v>
      </c>
      <c r="G96" s="28">
        <v>72310.12</v>
      </c>
      <c r="H96" s="28">
        <v>288688.12</v>
      </c>
      <c r="I96" s="28">
        <v>216368</v>
      </c>
      <c r="J96" s="17">
        <f t="shared" si="18"/>
        <v>0.74948702426688019</v>
      </c>
      <c r="K96" s="28">
        <v>216368</v>
      </c>
      <c r="L96" s="28">
        <v>0</v>
      </c>
      <c r="M96" s="28">
        <v>216368</v>
      </c>
      <c r="N96" s="17">
        <f t="shared" si="19"/>
        <v>1</v>
      </c>
      <c r="O96" s="28">
        <v>0</v>
      </c>
      <c r="P96" s="18">
        <f t="shared" si="20"/>
        <v>-72320.12</v>
      </c>
    </row>
    <row r="97" spans="1:16" x14ac:dyDescent="0.3">
      <c r="A97" s="26" t="s">
        <v>201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202</v>
      </c>
      <c r="F97" s="28">
        <v>10500</v>
      </c>
      <c r="G97" s="28">
        <v>0</v>
      </c>
      <c r="H97" s="28">
        <v>10500</v>
      </c>
      <c r="I97" s="28">
        <v>10500</v>
      </c>
      <c r="J97" s="17">
        <f t="shared" si="18"/>
        <v>1</v>
      </c>
      <c r="K97" s="28">
        <v>10500</v>
      </c>
      <c r="L97" s="28">
        <v>0</v>
      </c>
      <c r="M97" s="28">
        <v>10500</v>
      </c>
      <c r="N97" s="17">
        <f t="shared" si="19"/>
        <v>1</v>
      </c>
      <c r="O97" s="28">
        <v>0</v>
      </c>
      <c r="P97" s="18">
        <f t="shared" si="20"/>
        <v>0</v>
      </c>
    </row>
    <row r="98" spans="1:16" x14ac:dyDescent="0.3">
      <c r="A98" s="26" t="s">
        <v>203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204</v>
      </c>
      <c r="F98" s="28">
        <v>0</v>
      </c>
      <c r="G98" s="28">
        <v>48000</v>
      </c>
      <c r="H98" s="28">
        <v>48000</v>
      </c>
      <c r="I98" s="28">
        <v>48000</v>
      </c>
      <c r="J98" s="17">
        <f t="shared" si="18"/>
        <v>1</v>
      </c>
      <c r="K98" s="28">
        <v>48000</v>
      </c>
      <c r="L98" s="28">
        <v>0</v>
      </c>
      <c r="M98" s="28">
        <v>48000</v>
      </c>
      <c r="N98" s="17">
        <f t="shared" si="19"/>
        <v>1</v>
      </c>
      <c r="O98" s="28">
        <v>0</v>
      </c>
      <c r="P98" s="18">
        <f t="shared" si="20"/>
        <v>0</v>
      </c>
    </row>
    <row r="99" spans="1:16" x14ac:dyDescent="0.3">
      <c r="A99" s="26" t="s">
        <v>205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206</v>
      </c>
      <c r="F99" s="28">
        <v>0</v>
      </c>
      <c r="G99" s="28">
        <v>0</v>
      </c>
      <c r="H99" s="28">
        <v>0</v>
      </c>
      <c r="I99" s="28">
        <v>60490</v>
      </c>
      <c r="J99" s="17" t="str">
        <f t="shared" si="18"/>
        <v xml:space="preserve"> </v>
      </c>
      <c r="K99" s="28">
        <v>60490</v>
      </c>
      <c r="L99" s="28">
        <v>0</v>
      </c>
      <c r="M99" s="28">
        <v>60490</v>
      </c>
      <c r="N99" s="17">
        <f t="shared" si="19"/>
        <v>1</v>
      </c>
      <c r="O99" s="28">
        <v>0</v>
      </c>
      <c r="P99" s="18">
        <f t="shared" si="20"/>
        <v>60490</v>
      </c>
    </row>
    <row r="100" spans="1:16" x14ac:dyDescent="0.3">
      <c r="A100" s="26" t="s">
        <v>207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208</v>
      </c>
      <c r="F100" s="28">
        <v>41540</v>
      </c>
      <c r="G100" s="28">
        <v>21935.63</v>
      </c>
      <c r="H100" s="28">
        <v>63475.63</v>
      </c>
      <c r="I100" s="28">
        <v>38520.589999999997</v>
      </c>
      <c r="J100" s="17">
        <f t="shared" si="18"/>
        <v>0.6068563636154537</v>
      </c>
      <c r="K100" s="28">
        <v>38520.589999999997</v>
      </c>
      <c r="L100" s="28">
        <v>0</v>
      </c>
      <c r="M100" s="28">
        <v>38520.589999999997</v>
      </c>
      <c r="N100" s="17">
        <f t="shared" si="19"/>
        <v>1</v>
      </c>
      <c r="O100" s="28">
        <v>0</v>
      </c>
      <c r="P100" s="18">
        <f t="shared" si="20"/>
        <v>-24955.040000000001</v>
      </c>
    </row>
    <row r="101" spans="1:16" x14ac:dyDescent="0.3">
      <c r="A101" s="26" t="s">
        <v>209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7" t="s">
        <v>210</v>
      </c>
      <c r="F101" s="28">
        <v>0</v>
      </c>
      <c r="G101" s="28">
        <v>170244</v>
      </c>
      <c r="H101" s="28">
        <v>170244</v>
      </c>
      <c r="I101" s="28">
        <v>308244</v>
      </c>
      <c r="J101" s="17">
        <f t="shared" si="18"/>
        <v>1.8106012546697681</v>
      </c>
      <c r="K101" s="28">
        <v>308244</v>
      </c>
      <c r="L101" s="28">
        <v>0</v>
      </c>
      <c r="M101" s="28">
        <v>308244</v>
      </c>
      <c r="N101" s="17">
        <f t="shared" si="19"/>
        <v>1</v>
      </c>
      <c r="O101" s="28">
        <v>0</v>
      </c>
      <c r="P101" s="18">
        <f t="shared" si="20"/>
        <v>138000</v>
      </c>
    </row>
    <row r="102" spans="1:16" x14ac:dyDescent="0.3">
      <c r="A102" s="26" t="s">
        <v>211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7" t="s">
        <v>212</v>
      </c>
      <c r="F102" s="28">
        <v>189400</v>
      </c>
      <c r="G102" s="28">
        <v>0</v>
      </c>
      <c r="H102" s="28">
        <v>189400</v>
      </c>
      <c r="I102" s="28">
        <v>144577.73000000001</v>
      </c>
      <c r="J102" s="17">
        <f t="shared" si="18"/>
        <v>0.76334598732840553</v>
      </c>
      <c r="K102" s="28">
        <v>144577.73000000001</v>
      </c>
      <c r="L102" s="28">
        <v>0</v>
      </c>
      <c r="M102" s="28">
        <v>144577.73000000001</v>
      </c>
      <c r="N102" s="17">
        <f t="shared" si="19"/>
        <v>1</v>
      </c>
      <c r="O102" s="28">
        <v>0</v>
      </c>
      <c r="P102" s="18">
        <f t="shared" si="20"/>
        <v>-44822.26999999999</v>
      </c>
    </row>
    <row r="103" spans="1:16" x14ac:dyDescent="0.3">
      <c r="A103" s="26" t="s">
        <v>213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7" t="s">
        <v>214</v>
      </c>
      <c r="F103" s="28">
        <v>1472655</v>
      </c>
      <c r="G103" s="28">
        <v>0</v>
      </c>
      <c r="H103" s="28">
        <v>1472655</v>
      </c>
      <c r="I103" s="28">
        <v>1143993.8500000001</v>
      </c>
      <c r="J103" s="17">
        <f t="shared" si="18"/>
        <v>0.77682406945279114</v>
      </c>
      <c r="K103" s="28">
        <v>1143993.8500000001</v>
      </c>
      <c r="L103" s="28">
        <v>0</v>
      </c>
      <c r="M103" s="28">
        <v>1143993.8500000001</v>
      </c>
      <c r="N103" s="17">
        <f t="shared" si="19"/>
        <v>1</v>
      </c>
      <c r="O103" s="28">
        <v>0</v>
      </c>
      <c r="P103" s="18">
        <f t="shared" si="20"/>
        <v>-328661.14999999991</v>
      </c>
    </row>
    <row r="104" spans="1:16" x14ac:dyDescent="0.3">
      <c r="A104" s="26" t="s">
        <v>215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7" t="s">
        <v>216</v>
      </c>
      <c r="F104" s="28">
        <v>901330</v>
      </c>
      <c r="G104" s="28">
        <v>0</v>
      </c>
      <c r="H104" s="28">
        <v>901330</v>
      </c>
      <c r="I104" s="28">
        <v>764679.28</v>
      </c>
      <c r="J104" s="17">
        <f t="shared" si="18"/>
        <v>0.84838991268458841</v>
      </c>
      <c r="K104" s="28">
        <v>764679.28</v>
      </c>
      <c r="L104" s="28">
        <v>0</v>
      </c>
      <c r="M104" s="28">
        <v>764679.28</v>
      </c>
      <c r="N104" s="17">
        <f t="shared" si="19"/>
        <v>1</v>
      </c>
      <c r="O104" s="28">
        <v>0</v>
      </c>
      <c r="P104" s="18">
        <f t="shared" si="20"/>
        <v>-136650.71999999997</v>
      </c>
    </row>
    <row r="105" spans="1:16" x14ac:dyDescent="0.3">
      <c r="A105" s="26" t="s">
        <v>217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450</v>
      </c>
      <c r="E105" s="27" t="s">
        <v>218</v>
      </c>
      <c r="F105" s="28">
        <v>1358855</v>
      </c>
      <c r="G105" s="28">
        <v>0</v>
      </c>
      <c r="H105" s="28">
        <v>1358855</v>
      </c>
      <c r="I105" s="28">
        <v>0</v>
      </c>
      <c r="J105" s="17">
        <f t="shared" si="18"/>
        <v>0</v>
      </c>
      <c r="K105" s="28">
        <v>0</v>
      </c>
      <c r="L105" s="28">
        <v>0</v>
      </c>
      <c r="M105" s="28">
        <v>0</v>
      </c>
      <c r="N105" s="17" t="str">
        <f t="shared" si="19"/>
        <v xml:space="preserve"> </v>
      </c>
      <c r="O105" s="28">
        <v>0</v>
      </c>
      <c r="P105" s="18">
        <f t="shared" si="20"/>
        <v>-1358855</v>
      </c>
    </row>
    <row r="106" spans="1:16" x14ac:dyDescent="0.3">
      <c r="A106" s="26" t="s">
        <v>219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450</v>
      </c>
      <c r="E106" s="27" t="s">
        <v>220</v>
      </c>
      <c r="F106" s="28">
        <v>0</v>
      </c>
      <c r="G106" s="28">
        <v>0</v>
      </c>
      <c r="H106" s="28">
        <v>0</v>
      </c>
      <c r="I106" s="28">
        <v>5513.47</v>
      </c>
      <c r="J106" s="17" t="str">
        <f t="shared" si="18"/>
        <v xml:space="preserve"> </v>
      </c>
      <c r="K106" s="28">
        <v>5513.47</v>
      </c>
      <c r="L106" s="28">
        <v>0</v>
      </c>
      <c r="M106" s="28">
        <v>5513.47</v>
      </c>
      <c r="N106" s="17">
        <f t="shared" si="19"/>
        <v>1</v>
      </c>
      <c r="O106" s="28">
        <v>0</v>
      </c>
      <c r="P106" s="18">
        <f t="shared" si="20"/>
        <v>5513.47</v>
      </c>
    </row>
    <row r="107" spans="1:16" x14ac:dyDescent="0.3">
      <c r="A107" s="26" t="s">
        <v>362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450</v>
      </c>
      <c r="E107" s="27" t="s">
        <v>363</v>
      </c>
      <c r="F107" s="28">
        <v>0</v>
      </c>
      <c r="G107" s="28">
        <v>0</v>
      </c>
      <c r="H107" s="28">
        <v>0</v>
      </c>
      <c r="I107" s="28">
        <v>15000</v>
      </c>
      <c r="J107" s="17" t="str">
        <f t="shared" si="18"/>
        <v xml:space="preserve"> </v>
      </c>
      <c r="K107" s="28">
        <v>15000</v>
      </c>
      <c r="L107" s="28">
        <v>0</v>
      </c>
      <c r="M107" s="28">
        <v>15000</v>
      </c>
      <c r="N107" s="17">
        <f t="shared" si="19"/>
        <v>1</v>
      </c>
      <c r="O107" s="28">
        <v>0</v>
      </c>
      <c r="P107" s="18">
        <f t="shared" si="20"/>
        <v>15000</v>
      </c>
    </row>
    <row r="108" spans="1:16" x14ac:dyDescent="0.3">
      <c r="A108" s="26" t="s">
        <v>221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7" t="s">
        <v>222</v>
      </c>
      <c r="F108" s="28">
        <v>0</v>
      </c>
      <c r="G108" s="28">
        <v>0</v>
      </c>
      <c r="H108" s="28">
        <v>0</v>
      </c>
      <c r="I108" s="28">
        <v>62739.6</v>
      </c>
      <c r="J108" s="17" t="str">
        <f t="shared" si="18"/>
        <v xml:space="preserve"> </v>
      </c>
      <c r="K108" s="28">
        <v>62739.6</v>
      </c>
      <c r="L108" s="28">
        <v>0</v>
      </c>
      <c r="M108" s="28">
        <v>62739.6</v>
      </c>
      <c r="N108" s="17">
        <f t="shared" si="19"/>
        <v>1</v>
      </c>
      <c r="O108" s="28">
        <v>0</v>
      </c>
      <c r="P108" s="18">
        <f t="shared" si="20"/>
        <v>62739.6</v>
      </c>
    </row>
    <row r="109" spans="1:16" x14ac:dyDescent="0.3">
      <c r="A109" s="26" t="s">
        <v>223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7" t="s">
        <v>224</v>
      </c>
      <c r="F109" s="28">
        <v>100000</v>
      </c>
      <c r="G109" s="28">
        <v>0</v>
      </c>
      <c r="H109" s="28">
        <v>100000</v>
      </c>
      <c r="I109" s="28">
        <v>0</v>
      </c>
      <c r="J109" s="17">
        <f t="shared" si="18"/>
        <v>0</v>
      </c>
      <c r="K109" s="28">
        <v>0</v>
      </c>
      <c r="L109" s="28">
        <v>0</v>
      </c>
      <c r="M109" s="28">
        <v>0</v>
      </c>
      <c r="N109" s="17" t="str">
        <f t="shared" si="19"/>
        <v xml:space="preserve"> </v>
      </c>
      <c r="O109" s="28">
        <v>0</v>
      </c>
      <c r="P109" s="18">
        <f t="shared" si="20"/>
        <v>-100000</v>
      </c>
    </row>
    <row r="110" spans="1:16" x14ac:dyDescent="0.3">
      <c r="A110" s="26" t="s">
        <v>225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7" t="s">
        <v>226</v>
      </c>
      <c r="F110" s="28">
        <v>0</v>
      </c>
      <c r="G110" s="28">
        <v>0</v>
      </c>
      <c r="H110" s="28">
        <v>0</v>
      </c>
      <c r="I110" s="28">
        <v>0</v>
      </c>
      <c r="J110" s="17" t="str">
        <f t="shared" si="18"/>
        <v xml:space="preserve"> </v>
      </c>
      <c r="K110" s="28">
        <v>0</v>
      </c>
      <c r="L110" s="28">
        <v>0</v>
      </c>
      <c r="M110" s="28">
        <v>0</v>
      </c>
      <c r="N110" s="17" t="str">
        <f t="shared" si="19"/>
        <v xml:space="preserve"> </v>
      </c>
      <c r="O110" s="28">
        <v>0</v>
      </c>
      <c r="P110" s="18">
        <f t="shared" si="20"/>
        <v>0</v>
      </c>
    </row>
    <row r="111" spans="1:16" x14ac:dyDescent="0.3">
      <c r="A111" s="26" t="s">
        <v>227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7" t="s">
        <v>228</v>
      </c>
      <c r="F111" s="28">
        <v>40000</v>
      </c>
      <c r="G111" s="28">
        <v>0</v>
      </c>
      <c r="H111" s="28">
        <v>40000</v>
      </c>
      <c r="I111" s="28">
        <v>0</v>
      </c>
      <c r="J111" s="17">
        <f t="shared" si="18"/>
        <v>0</v>
      </c>
      <c r="K111" s="28">
        <v>0</v>
      </c>
      <c r="L111" s="28">
        <v>0</v>
      </c>
      <c r="M111" s="28">
        <v>0</v>
      </c>
      <c r="N111" s="17" t="str">
        <f t="shared" si="19"/>
        <v xml:space="preserve"> </v>
      </c>
      <c r="O111" s="28">
        <v>0</v>
      </c>
      <c r="P111" s="18">
        <f t="shared" si="20"/>
        <v>-40000</v>
      </c>
    </row>
    <row r="112" spans="1:16" x14ac:dyDescent="0.3">
      <c r="A112" s="26" t="s">
        <v>229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7" t="s">
        <v>230</v>
      </c>
      <c r="F112" s="28">
        <v>0</v>
      </c>
      <c r="G112" s="28">
        <v>0</v>
      </c>
      <c r="H112" s="28">
        <v>0</v>
      </c>
      <c r="I112" s="28">
        <v>59748.63</v>
      </c>
      <c r="J112" s="17" t="str">
        <f t="shared" si="18"/>
        <v xml:space="preserve"> </v>
      </c>
      <c r="K112" s="28">
        <v>59748.63</v>
      </c>
      <c r="L112" s="28">
        <v>0</v>
      </c>
      <c r="M112" s="28">
        <v>59748.63</v>
      </c>
      <c r="N112" s="17">
        <f t="shared" si="19"/>
        <v>1</v>
      </c>
      <c r="O112" s="28">
        <v>0</v>
      </c>
      <c r="P112" s="18">
        <f t="shared" si="20"/>
        <v>59748.63</v>
      </c>
    </row>
    <row r="113" spans="1:16" x14ac:dyDescent="0.3">
      <c r="A113" s="26" t="s">
        <v>231</v>
      </c>
      <c r="B113" s="13" t="str">
        <f t="shared" si="21"/>
        <v>4</v>
      </c>
      <c r="C113" s="13" t="str">
        <f t="shared" si="22"/>
        <v>45</v>
      </c>
      <c r="D113" s="13" t="str">
        <f t="shared" si="23"/>
        <v>451</v>
      </c>
      <c r="E113" s="27" t="s">
        <v>232</v>
      </c>
      <c r="F113" s="28">
        <v>0</v>
      </c>
      <c r="G113" s="28">
        <v>0</v>
      </c>
      <c r="H113" s="28">
        <v>0</v>
      </c>
      <c r="I113" s="28">
        <v>74367.86</v>
      </c>
      <c r="J113" s="17" t="str">
        <f t="shared" si="18"/>
        <v xml:space="preserve"> </v>
      </c>
      <c r="K113" s="28">
        <v>74367.86</v>
      </c>
      <c r="L113" s="28">
        <v>0</v>
      </c>
      <c r="M113" s="28">
        <v>74367.86</v>
      </c>
      <c r="N113" s="17">
        <f t="shared" si="19"/>
        <v>1</v>
      </c>
      <c r="O113" s="28">
        <v>0</v>
      </c>
      <c r="P113" s="18">
        <f t="shared" si="20"/>
        <v>74367.86</v>
      </c>
    </row>
    <row r="114" spans="1:16" x14ac:dyDescent="0.3">
      <c r="A114" s="26" t="s">
        <v>233</v>
      </c>
      <c r="B114" s="13" t="str">
        <f t="shared" si="21"/>
        <v>4</v>
      </c>
      <c r="C114" s="13" t="str">
        <f t="shared" si="22"/>
        <v>45</v>
      </c>
      <c r="D114" s="13" t="str">
        <f t="shared" si="23"/>
        <v>451</v>
      </c>
      <c r="E114" s="27" t="s">
        <v>234</v>
      </c>
      <c r="F114" s="28">
        <v>0</v>
      </c>
      <c r="G114" s="28">
        <v>0</v>
      </c>
      <c r="H114" s="28">
        <v>0</v>
      </c>
      <c r="I114" s="28">
        <v>55065.8</v>
      </c>
      <c r="J114" s="17" t="str">
        <f t="shared" si="18"/>
        <v xml:space="preserve"> </v>
      </c>
      <c r="K114" s="28">
        <v>55065.8</v>
      </c>
      <c r="L114" s="28">
        <v>0</v>
      </c>
      <c r="M114" s="28">
        <v>55065.8</v>
      </c>
      <c r="N114" s="17">
        <f t="shared" si="19"/>
        <v>1</v>
      </c>
      <c r="O114" s="28">
        <v>0</v>
      </c>
      <c r="P114" s="18">
        <f t="shared" si="20"/>
        <v>55065.8</v>
      </c>
    </row>
    <row r="115" spans="1:16" x14ac:dyDescent="0.3">
      <c r="A115" s="26" t="s">
        <v>235</v>
      </c>
      <c r="B115" s="13" t="str">
        <f t="shared" si="21"/>
        <v>4</v>
      </c>
      <c r="C115" s="13" t="str">
        <f t="shared" si="22"/>
        <v>45</v>
      </c>
      <c r="D115" s="13" t="str">
        <f t="shared" si="23"/>
        <v>451</v>
      </c>
      <c r="E115" s="27" t="s">
        <v>236</v>
      </c>
      <c r="F115" s="28">
        <v>0</v>
      </c>
      <c r="G115" s="28">
        <v>200000</v>
      </c>
      <c r="H115" s="28">
        <v>200000</v>
      </c>
      <c r="I115" s="28">
        <v>300000</v>
      </c>
      <c r="J115" s="17">
        <f t="shared" si="18"/>
        <v>1.5</v>
      </c>
      <c r="K115" s="28">
        <v>300000</v>
      </c>
      <c r="L115" s="28">
        <v>0</v>
      </c>
      <c r="M115" s="28">
        <v>300000</v>
      </c>
      <c r="N115" s="17">
        <f t="shared" si="19"/>
        <v>1</v>
      </c>
      <c r="O115" s="28">
        <v>0</v>
      </c>
      <c r="P115" s="18">
        <f t="shared" si="20"/>
        <v>100000</v>
      </c>
    </row>
    <row r="116" spans="1:16" x14ac:dyDescent="0.3">
      <c r="A116" s="26" t="s">
        <v>364</v>
      </c>
      <c r="B116" s="13" t="str">
        <f t="shared" ref="B116:B136" si="24">LEFT(A116,1)</f>
        <v>4</v>
      </c>
      <c r="C116" s="13" t="str">
        <f t="shared" ref="C116:C136" si="25">LEFT(A116,2)</f>
        <v>45</v>
      </c>
      <c r="D116" s="13" t="str">
        <f t="shared" ref="D116:D136" si="26">LEFT(A116,3)</f>
        <v>451</v>
      </c>
      <c r="E116" s="27" t="s">
        <v>365</v>
      </c>
      <c r="F116" s="28">
        <v>0</v>
      </c>
      <c r="G116" s="28">
        <v>0</v>
      </c>
      <c r="H116" s="28">
        <v>0</v>
      </c>
      <c r="I116" s="28">
        <v>40000</v>
      </c>
      <c r="J116" s="17" t="str">
        <f t="shared" si="18"/>
        <v xml:space="preserve"> </v>
      </c>
      <c r="K116" s="28">
        <v>40000</v>
      </c>
      <c r="L116" s="28">
        <v>0</v>
      </c>
      <c r="M116" s="28">
        <v>40000</v>
      </c>
      <c r="N116" s="17">
        <f t="shared" si="19"/>
        <v>1</v>
      </c>
      <c r="O116" s="28">
        <v>0</v>
      </c>
      <c r="P116" s="18">
        <f t="shared" si="20"/>
        <v>40000</v>
      </c>
    </row>
    <row r="117" spans="1:16" x14ac:dyDescent="0.3">
      <c r="A117" s="26" t="s">
        <v>237</v>
      </c>
      <c r="B117" s="13" t="str">
        <f t="shared" si="24"/>
        <v>4</v>
      </c>
      <c r="C117" s="13" t="str">
        <f t="shared" si="25"/>
        <v>45</v>
      </c>
      <c r="D117" s="13" t="str">
        <f t="shared" si="26"/>
        <v>451</v>
      </c>
      <c r="E117" s="27" t="s">
        <v>238</v>
      </c>
      <c r="F117" s="28">
        <v>0</v>
      </c>
      <c r="G117" s="28">
        <v>0</v>
      </c>
      <c r="H117" s="28">
        <v>0</v>
      </c>
      <c r="I117" s="28">
        <v>5208</v>
      </c>
      <c r="J117" s="17" t="str">
        <f t="shared" si="18"/>
        <v xml:space="preserve"> </v>
      </c>
      <c r="K117" s="28">
        <v>5208</v>
      </c>
      <c r="L117" s="28">
        <v>0</v>
      </c>
      <c r="M117" s="28">
        <v>5208</v>
      </c>
      <c r="N117" s="17">
        <f t="shared" si="19"/>
        <v>1</v>
      </c>
      <c r="O117" s="28">
        <v>0</v>
      </c>
      <c r="P117" s="18">
        <f t="shared" si="20"/>
        <v>5208</v>
      </c>
    </row>
    <row r="118" spans="1:16" x14ac:dyDescent="0.3">
      <c r="A118" s="26" t="s">
        <v>239</v>
      </c>
      <c r="B118" s="13" t="str">
        <f t="shared" si="24"/>
        <v>4</v>
      </c>
      <c r="C118" s="13" t="str">
        <f t="shared" si="25"/>
        <v>45</v>
      </c>
      <c r="D118" s="13" t="str">
        <f t="shared" si="26"/>
        <v>451</v>
      </c>
      <c r="E118" s="27" t="s">
        <v>240</v>
      </c>
      <c r="F118" s="28">
        <v>105020</v>
      </c>
      <c r="G118" s="28">
        <v>0</v>
      </c>
      <c r="H118" s="28">
        <v>105020</v>
      </c>
      <c r="I118" s="28">
        <v>43024.97</v>
      </c>
      <c r="J118" s="17">
        <f t="shared" si="18"/>
        <v>0.40968358407922301</v>
      </c>
      <c r="K118" s="28">
        <v>43024.97</v>
      </c>
      <c r="L118" s="28">
        <v>0</v>
      </c>
      <c r="M118" s="28">
        <v>43024.97</v>
      </c>
      <c r="N118" s="17">
        <f t="shared" si="19"/>
        <v>1</v>
      </c>
      <c r="O118" s="28">
        <v>0</v>
      </c>
      <c r="P118" s="18">
        <f t="shared" si="20"/>
        <v>-61995.03</v>
      </c>
    </row>
    <row r="119" spans="1:16" x14ac:dyDescent="0.3">
      <c r="A119" s="26" t="s">
        <v>241</v>
      </c>
      <c r="B119" s="13" t="str">
        <f t="shared" si="24"/>
        <v>4</v>
      </c>
      <c r="C119" s="13" t="str">
        <f t="shared" si="25"/>
        <v>45</v>
      </c>
      <c r="D119" s="13" t="str">
        <f t="shared" si="26"/>
        <v>451</v>
      </c>
      <c r="E119" s="27" t="s">
        <v>242</v>
      </c>
      <c r="F119" s="28">
        <v>122930</v>
      </c>
      <c r="G119" s="28">
        <v>0</v>
      </c>
      <c r="H119" s="28">
        <v>122930</v>
      </c>
      <c r="I119" s="28">
        <v>73757.09</v>
      </c>
      <c r="J119" s="17">
        <f t="shared" si="18"/>
        <v>0.59999259741316191</v>
      </c>
      <c r="K119" s="28">
        <v>73757.09</v>
      </c>
      <c r="L119" s="28">
        <v>0</v>
      </c>
      <c r="M119" s="28">
        <v>73757.09</v>
      </c>
      <c r="N119" s="17">
        <f t="shared" si="19"/>
        <v>1</v>
      </c>
      <c r="O119" s="28">
        <v>0</v>
      </c>
      <c r="P119" s="18">
        <f t="shared" si="20"/>
        <v>-49172.91</v>
      </c>
    </row>
    <row r="120" spans="1:16" x14ac:dyDescent="0.3">
      <c r="A120" s="26" t="s">
        <v>243</v>
      </c>
      <c r="B120" s="13" t="str">
        <f t="shared" si="24"/>
        <v>4</v>
      </c>
      <c r="C120" s="13" t="str">
        <f t="shared" si="25"/>
        <v>45</v>
      </c>
      <c r="D120" s="13" t="str">
        <f t="shared" si="26"/>
        <v>451</v>
      </c>
      <c r="E120" s="27" t="s">
        <v>244</v>
      </c>
      <c r="F120" s="28">
        <v>184395</v>
      </c>
      <c r="G120" s="28">
        <v>0</v>
      </c>
      <c r="H120" s="28">
        <v>184395</v>
      </c>
      <c r="I120" s="28">
        <v>110635.63</v>
      </c>
      <c r="J120" s="17">
        <f t="shared" si="18"/>
        <v>0.59999257029745934</v>
      </c>
      <c r="K120" s="28">
        <v>110635.63</v>
      </c>
      <c r="L120" s="28">
        <v>0</v>
      </c>
      <c r="M120" s="28">
        <v>110635.63</v>
      </c>
      <c r="N120" s="17">
        <f t="shared" si="19"/>
        <v>1</v>
      </c>
      <c r="O120" s="28">
        <v>0</v>
      </c>
      <c r="P120" s="18">
        <f t="shared" si="20"/>
        <v>-73759.37</v>
      </c>
    </row>
    <row r="121" spans="1:16" x14ac:dyDescent="0.3">
      <c r="A121" s="26" t="s">
        <v>245</v>
      </c>
      <c r="B121" s="13" t="str">
        <f t="shared" si="24"/>
        <v>4</v>
      </c>
      <c r="C121" s="13" t="str">
        <f t="shared" si="25"/>
        <v>45</v>
      </c>
      <c r="D121" s="13" t="str">
        <f t="shared" si="26"/>
        <v>451</v>
      </c>
      <c r="E121" s="27" t="s">
        <v>246</v>
      </c>
      <c r="F121" s="28">
        <v>0</v>
      </c>
      <c r="G121" s="28">
        <v>100000</v>
      </c>
      <c r="H121" s="28">
        <v>100000</v>
      </c>
      <c r="I121" s="28">
        <v>100000</v>
      </c>
      <c r="J121" s="17">
        <f t="shared" si="18"/>
        <v>1</v>
      </c>
      <c r="K121" s="28">
        <v>100000</v>
      </c>
      <c r="L121" s="28">
        <v>0</v>
      </c>
      <c r="M121" s="28">
        <v>100000</v>
      </c>
      <c r="N121" s="17">
        <f t="shared" si="19"/>
        <v>1</v>
      </c>
      <c r="O121" s="28">
        <v>0</v>
      </c>
      <c r="P121" s="18">
        <f t="shared" si="20"/>
        <v>0</v>
      </c>
    </row>
    <row r="122" spans="1:16" x14ac:dyDescent="0.3">
      <c r="A122" s="26" t="s">
        <v>247</v>
      </c>
      <c r="B122" s="13" t="str">
        <f t="shared" si="24"/>
        <v>4</v>
      </c>
      <c r="C122" s="13" t="str">
        <f t="shared" si="25"/>
        <v>45</v>
      </c>
      <c r="D122" s="13" t="str">
        <f t="shared" si="26"/>
        <v>451</v>
      </c>
      <c r="E122" s="27" t="s">
        <v>248</v>
      </c>
      <c r="F122" s="28">
        <v>0</v>
      </c>
      <c r="G122" s="28">
        <v>2330000</v>
      </c>
      <c r="H122" s="28">
        <v>2330000</v>
      </c>
      <c r="I122" s="28">
        <v>2330000</v>
      </c>
      <c r="J122" s="17">
        <f t="shared" si="18"/>
        <v>1</v>
      </c>
      <c r="K122" s="28">
        <v>2330000</v>
      </c>
      <c r="L122" s="28">
        <v>0</v>
      </c>
      <c r="M122" s="28">
        <v>2330000</v>
      </c>
      <c r="N122" s="17">
        <f t="shared" si="19"/>
        <v>1</v>
      </c>
      <c r="O122" s="28">
        <v>0</v>
      </c>
      <c r="P122" s="18">
        <f t="shared" si="20"/>
        <v>0</v>
      </c>
    </row>
    <row r="123" spans="1:16" x14ac:dyDescent="0.3">
      <c r="A123" s="26" t="s">
        <v>249</v>
      </c>
      <c r="B123" s="13" t="str">
        <f t="shared" si="24"/>
        <v>4</v>
      </c>
      <c r="C123" s="13" t="str">
        <f t="shared" si="25"/>
        <v>45</v>
      </c>
      <c r="D123" s="13" t="str">
        <f t="shared" si="26"/>
        <v>451</v>
      </c>
      <c r="E123" s="27" t="s">
        <v>250</v>
      </c>
      <c r="F123" s="28">
        <v>0</v>
      </c>
      <c r="G123" s="28">
        <v>10416</v>
      </c>
      <c r="H123" s="28">
        <v>10416</v>
      </c>
      <c r="I123" s="28">
        <v>5208</v>
      </c>
      <c r="J123" s="17">
        <f t="shared" si="18"/>
        <v>0.5</v>
      </c>
      <c r="K123" s="28">
        <v>5208</v>
      </c>
      <c r="L123" s="28">
        <v>0</v>
      </c>
      <c r="M123" s="28">
        <v>5208</v>
      </c>
      <c r="N123" s="17">
        <f t="shared" si="19"/>
        <v>1</v>
      </c>
      <c r="O123" s="28">
        <v>0</v>
      </c>
      <c r="P123" s="18">
        <f t="shared" si="20"/>
        <v>-5208</v>
      </c>
    </row>
    <row r="124" spans="1:16" x14ac:dyDescent="0.3">
      <c r="A124" s="26" t="s">
        <v>352</v>
      </c>
      <c r="B124" s="13" t="str">
        <f t="shared" si="24"/>
        <v>4</v>
      </c>
      <c r="C124" s="13" t="str">
        <f t="shared" si="25"/>
        <v>45</v>
      </c>
      <c r="D124" s="13" t="str">
        <f t="shared" si="26"/>
        <v>451</v>
      </c>
      <c r="E124" s="27" t="s">
        <v>353</v>
      </c>
      <c r="F124" s="28">
        <v>0</v>
      </c>
      <c r="G124" s="28">
        <v>38010</v>
      </c>
      <c r="H124" s="28">
        <v>38010</v>
      </c>
      <c r="I124" s="28">
        <v>17178.75</v>
      </c>
      <c r="J124" s="17">
        <f t="shared" si="18"/>
        <v>0.45195343330702448</v>
      </c>
      <c r="K124" s="28">
        <v>17178.75</v>
      </c>
      <c r="L124" s="28">
        <v>0</v>
      </c>
      <c r="M124" s="28">
        <v>17178.75</v>
      </c>
      <c r="N124" s="17">
        <f t="shared" si="19"/>
        <v>1</v>
      </c>
      <c r="O124" s="28">
        <v>0</v>
      </c>
      <c r="P124" s="18">
        <f t="shared" si="20"/>
        <v>-20831.25</v>
      </c>
    </row>
    <row r="125" spans="1:16" x14ac:dyDescent="0.3">
      <c r="A125" s="26" t="s">
        <v>354</v>
      </c>
      <c r="B125" s="13" t="str">
        <f t="shared" si="24"/>
        <v>4</v>
      </c>
      <c r="C125" s="13" t="str">
        <f t="shared" si="25"/>
        <v>45</v>
      </c>
      <c r="D125" s="13" t="str">
        <f t="shared" si="26"/>
        <v>451</v>
      </c>
      <c r="E125" s="27" t="s">
        <v>355</v>
      </c>
      <c r="F125" s="28">
        <v>0</v>
      </c>
      <c r="G125" s="28">
        <v>39510</v>
      </c>
      <c r="H125" s="28">
        <v>39510</v>
      </c>
      <c r="I125" s="28">
        <v>34357.5</v>
      </c>
      <c r="J125" s="17">
        <f t="shared" si="18"/>
        <v>0.86958997722095677</v>
      </c>
      <c r="K125" s="28">
        <v>34357.5</v>
      </c>
      <c r="L125" s="28">
        <v>0</v>
      </c>
      <c r="M125" s="28">
        <v>34357.5</v>
      </c>
      <c r="N125" s="17">
        <f t="shared" si="19"/>
        <v>1</v>
      </c>
      <c r="O125" s="28">
        <v>0</v>
      </c>
      <c r="P125" s="18">
        <f t="shared" si="20"/>
        <v>-5152.5</v>
      </c>
    </row>
    <row r="126" spans="1:16" x14ac:dyDescent="0.3">
      <c r="A126" s="26" t="s">
        <v>356</v>
      </c>
      <c r="B126" s="13" t="str">
        <f t="shared" ref="B126:B132" si="27">LEFT(A126,1)</f>
        <v>4</v>
      </c>
      <c r="C126" s="13" t="str">
        <f t="shared" ref="C126:C132" si="28">LEFT(A126,2)</f>
        <v>45</v>
      </c>
      <c r="D126" s="13" t="str">
        <f t="shared" ref="D126:D132" si="29">LEFT(A126,3)</f>
        <v>451</v>
      </c>
      <c r="E126" s="27" t="s">
        <v>357</v>
      </c>
      <c r="F126" s="28">
        <v>0</v>
      </c>
      <c r="G126" s="28">
        <v>32605</v>
      </c>
      <c r="H126" s="28">
        <v>32605</v>
      </c>
      <c r="I126" s="28">
        <v>0</v>
      </c>
      <c r="J126" s="17">
        <f t="shared" si="18"/>
        <v>0</v>
      </c>
      <c r="K126" s="28">
        <v>0</v>
      </c>
      <c r="L126" s="28">
        <v>0</v>
      </c>
      <c r="M126" s="28">
        <v>0</v>
      </c>
      <c r="N126" s="17" t="str">
        <f t="shared" si="19"/>
        <v xml:space="preserve"> </v>
      </c>
      <c r="O126" s="28">
        <v>0</v>
      </c>
      <c r="P126" s="18">
        <f t="shared" si="20"/>
        <v>-32605</v>
      </c>
    </row>
    <row r="127" spans="1:16" x14ac:dyDescent="0.3">
      <c r="A127" s="26" t="s">
        <v>366</v>
      </c>
      <c r="B127" s="13" t="str">
        <f t="shared" si="27"/>
        <v>4</v>
      </c>
      <c r="C127" s="13" t="str">
        <f t="shared" si="28"/>
        <v>46</v>
      </c>
      <c r="D127" s="13" t="str">
        <f t="shared" si="29"/>
        <v>463</v>
      </c>
      <c r="E127" s="27" t="s">
        <v>367</v>
      </c>
      <c r="F127" s="28">
        <v>0</v>
      </c>
      <c r="G127" s="28">
        <v>0</v>
      </c>
      <c r="H127" s="28">
        <v>0</v>
      </c>
      <c r="I127" s="28">
        <v>400155.32</v>
      </c>
      <c r="J127" s="17" t="str">
        <f t="shared" si="18"/>
        <v xml:space="preserve"> </v>
      </c>
      <c r="K127" s="28">
        <v>400155.32</v>
      </c>
      <c r="L127" s="28">
        <v>0</v>
      </c>
      <c r="M127" s="28">
        <v>400155.32</v>
      </c>
      <c r="N127" s="17">
        <f t="shared" si="19"/>
        <v>1</v>
      </c>
      <c r="O127" s="28">
        <v>0</v>
      </c>
      <c r="P127" s="18">
        <f t="shared" si="20"/>
        <v>400155.32</v>
      </c>
    </row>
    <row r="128" spans="1:16" x14ac:dyDescent="0.3">
      <c r="A128" s="26" t="s">
        <v>358</v>
      </c>
      <c r="B128" s="13" t="str">
        <f t="shared" si="27"/>
        <v>4</v>
      </c>
      <c r="C128" s="13" t="str">
        <f t="shared" si="28"/>
        <v>46</v>
      </c>
      <c r="D128" s="13" t="str">
        <f t="shared" si="29"/>
        <v>463</v>
      </c>
      <c r="E128" s="27" t="s">
        <v>359</v>
      </c>
      <c r="F128" s="28">
        <v>0</v>
      </c>
      <c r="G128" s="28">
        <v>6500</v>
      </c>
      <c r="H128" s="28">
        <v>6500</v>
      </c>
      <c r="I128" s="28">
        <v>6500</v>
      </c>
      <c r="J128" s="17">
        <f t="shared" si="18"/>
        <v>1</v>
      </c>
      <c r="K128" s="28">
        <v>6500</v>
      </c>
      <c r="L128" s="28">
        <v>0</v>
      </c>
      <c r="M128" s="28">
        <v>6500</v>
      </c>
      <c r="N128" s="17">
        <f t="shared" si="19"/>
        <v>1</v>
      </c>
      <c r="O128" s="28">
        <v>0</v>
      </c>
      <c r="P128" s="18">
        <f t="shared" si="20"/>
        <v>0</v>
      </c>
    </row>
    <row r="129" spans="1:16" x14ac:dyDescent="0.3">
      <c r="A129" s="26" t="s">
        <v>346</v>
      </c>
      <c r="B129" s="13" t="str">
        <f t="shared" si="27"/>
        <v>4</v>
      </c>
      <c r="C129" s="13" t="str">
        <f t="shared" si="28"/>
        <v>46</v>
      </c>
      <c r="D129" s="13" t="str">
        <f t="shared" si="29"/>
        <v>466</v>
      </c>
      <c r="E129" s="27" t="s">
        <v>347</v>
      </c>
      <c r="F129" s="28">
        <v>0</v>
      </c>
      <c r="G129" s="28">
        <v>8004.41</v>
      </c>
      <c r="H129" s="28">
        <v>8004.41</v>
      </c>
      <c r="I129" s="28">
        <v>0</v>
      </c>
      <c r="J129" s="17">
        <f t="shared" si="18"/>
        <v>0</v>
      </c>
      <c r="K129" s="28">
        <v>0</v>
      </c>
      <c r="L129" s="28">
        <v>0</v>
      </c>
      <c r="M129" s="28">
        <v>0</v>
      </c>
      <c r="N129" s="17" t="str">
        <f t="shared" si="19"/>
        <v xml:space="preserve"> </v>
      </c>
      <c r="O129" s="28">
        <v>0</v>
      </c>
      <c r="P129" s="18">
        <f t="shared" si="20"/>
        <v>-8004.41</v>
      </c>
    </row>
    <row r="130" spans="1:16" x14ac:dyDescent="0.3">
      <c r="A130" s="26" t="s">
        <v>251</v>
      </c>
      <c r="B130" s="13" t="str">
        <f t="shared" si="27"/>
        <v>4</v>
      </c>
      <c r="C130" s="13" t="str">
        <f t="shared" si="28"/>
        <v>49</v>
      </c>
      <c r="D130" s="13" t="str">
        <f t="shared" si="29"/>
        <v>490</v>
      </c>
      <c r="E130" s="27" t="s">
        <v>252</v>
      </c>
      <c r="F130" s="28">
        <v>93000</v>
      </c>
      <c r="G130" s="28">
        <v>0</v>
      </c>
      <c r="H130" s="28">
        <v>93000</v>
      </c>
      <c r="I130" s="28">
        <v>65015.06</v>
      </c>
      <c r="J130" s="17">
        <f t="shared" si="18"/>
        <v>0.69908666666666663</v>
      </c>
      <c r="K130" s="28">
        <v>65015.06</v>
      </c>
      <c r="L130" s="28">
        <v>0</v>
      </c>
      <c r="M130" s="28">
        <v>65015.06</v>
      </c>
      <c r="N130" s="17">
        <f t="shared" si="19"/>
        <v>1</v>
      </c>
      <c r="O130" s="28">
        <v>0</v>
      </c>
      <c r="P130" s="18">
        <f t="shared" si="20"/>
        <v>-27984.940000000002</v>
      </c>
    </row>
    <row r="131" spans="1:16" x14ac:dyDescent="0.3">
      <c r="A131" s="26" t="s">
        <v>253</v>
      </c>
      <c r="B131" s="13" t="str">
        <f t="shared" si="27"/>
        <v>4</v>
      </c>
      <c r="C131" s="13" t="str">
        <f t="shared" si="28"/>
        <v>49</v>
      </c>
      <c r="D131" s="13" t="str">
        <f t="shared" si="29"/>
        <v>490</v>
      </c>
      <c r="E131" s="27" t="s">
        <v>254</v>
      </c>
      <c r="F131" s="28">
        <v>54615</v>
      </c>
      <c r="G131" s="28">
        <v>0</v>
      </c>
      <c r="H131" s="28">
        <v>54615</v>
      </c>
      <c r="I131" s="28">
        <v>53302.75</v>
      </c>
      <c r="J131" s="17">
        <f t="shared" si="18"/>
        <v>0.97597271811773323</v>
      </c>
      <c r="K131" s="28">
        <v>53302.75</v>
      </c>
      <c r="L131" s="28">
        <v>0</v>
      </c>
      <c r="M131" s="28">
        <v>53302.75</v>
      </c>
      <c r="N131" s="17">
        <f t="shared" si="19"/>
        <v>1</v>
      </c>
      <c r="O131" s="28">
        <v>0</v>
      </c>
      <c r="P131" s="18">
        <f t="shared" si="20"/>
        <v>-1312.25</v>
      </c>
    </row>
    <row r="132" spans="1:16" x14ac:dyDescent="0.3">
      <c r="A132" s="26" t="s">
        <v>255</v>
      </c>
      <c r="B132" s="13" t="str">
        <f t="shared" si="27"/>
        <v>4</v>
      </c>
      <c r="C132" s="13" t="str">
        <f t="shared" si="28"/>
        <v>49</v>
      </c>
      <c r="D132" s="13" t="str">
        <f t="shared" si="29"/>
        <v>490</v>
      </c>
      <c r="E132" s="27" t="s">
        <v>256</v>
      </c>
      <c r="F132" s="28">
        <v>36000</v>
      </c>
      <c r="G132" s="28">
        <v>0</v>
      </c>
      <c r="H132" s="28">
        <v>36000</v>
      </c>
      <c r="I132" s="28">
        <v>0</v>
      </c>
      <c r="J132" s="17">
        <f t="shared" si="18"/>
        <v>0</v>
      </c>
      <c r="K132" s="28">
        <v>0</v>
      </c>
      <c r="L132" s="28">
        <v>0</v>
      </c>
      <c r="M132" s="28">
        <v>0</v>
      </c>
      <c r="N132" s="17" t="str">
        <f t="shared" si="19"/>
        <v xml:space="preserve"> </v>
      </c>
      <c r="O132" s="28">
        <v>0</v>
      </c>
      <c r="P132" s="18">
        <f t="shared" si="20"/>
        <v>-36000</v>
      </c>
    </row>
    <row r="133" spans="1:16" x14ac:dyDescent="0.3">
      <c r="A133" s="26" t="s">
        <v>257</v>
      </c>
      <c r="B133" s="13" t="str">
        <f t="shared" si="24"/>
        <v>4</v>
      </c>
      <c r="C133" s="13" t="str">
        <f t="shared" si="25"/>
        <v>49</v>
      </c>
      <c r="D133" s="13" t="str">
        <f t="shared" si="26"/>
        <v>490</v>
      </c>
      <c r="E133" s="27" t="s">
        <v>258</v>
      </c>
      <c r="F133" s="28">
        <v>13000</v>
      </c>
      <c r="G133" s="28">
        <v>0</v>
      </c>
      <c r="H133" s="28">
        <v>13000</v>
      </c>
      <c r="I133" s="28">
        <v>0</v>
      </c>
      <c r="J133" s="17">
        <f t="shared" si="18"/>
        <v>0</v>
      </c>
      <c r="K133" s="28">
        <v>0</v>
      </c>
      <c r="L133" s="28">
        <v>0</v>
      </c>
      <c r="M133" s="28">
        <v>0</v>
      </c>
      <c r="N133" s="17" t="str">
        <f t="shared" si="19"/>
        <v xml:space="preserve"> </v>
      </c>
      <c r="O133" s="28">
        <v>0</v>
      </c>
      <c r="P133" s="18">
        <f t="shared" si="20"/>
        <v>-13000</v>
      </c>
    </row>
    <row r="134" spans="1:16" x14ac:dyDescent="0.3">
      <c r="A134" s="26" t="s">
        <v>259</v>
      </c>
      <c r="B134" s="13" t="str">
        <f t="shared" si="24"/>
        <v>4</v>
      </c>
      <c r="C134" s="13" t="str">
        <f t="shared" si="25"/>
        <v>49</v>
      </c>
      <c r="D134" s="13" t="str">
        <f t="shared" si="26"/>
        <v>490</v>
      </c>
      <c r="E134" s="27" t="s">
        <v>260</v>
      </c>
      <c r="F134" s="28">
        <v>65840</v>
      </c>
      <c r="G134" s="28">
        <v>0</v>
      </c>
      <c r="H134" s="28">
        <v>65840</v>
      </c>
      <c r="I134" s="28">
        <v>0</v>
      </c>
      <c r="J134" s="17">
        <f t="shared" si="18"/>
        <v>0</v>
      </c>
      <c r="K134" s="28">
        <v>0</v>
      </c>
      <c r="L134" s="28">
        <v>0</v>
      </c>
      <c r="M134" s="28">
        <v>0</v>
      </c>
      <c r="N134" s="17" t="str">
        <f t="shared" si="19"/>
        <v xml:space="preserve"> </v>
      </c>
      <c r="O134" s="28">
        <v>0</v>
      </c>
      <c r="P134" s="18">
        <f t="shared" si="20"/>
        <v>-65840</v>
      </c>
    </row>
    <row r="135" spans="1:16" x14ac:dyDescent="0.3">
      <c r="A135" s="26" t="s">
        <v>261</v>
      </c>
      <c r="B135" s="13" t="str">
        <f t="shared" si="24"/>
        <v>4</v>
      </c>
      <c r="C135" s="13" t="str">
        <f t="shared" si="25"/>
        <v>49</v>
      </c>
      <c r="D135" s="13" t="str">
        <f t="shared" si="26"/>
        <v>491</v>
      </c>
      <c r="E135" s="27" t="s">
        <v>262</v>
      </c>
      <c r="F135" s="28">
        <v>0</v>
      </c>
      <c r="G135" s="28">
        <v>0</v>
      </c>
      <c r="H135" s="28">
        <v>0</v>
      </c>
      <c r="I135" s="28">
        <v>7324.6</v>
      </c>
      <c r="J135" s="17" t="str">
        <f t="shared" ref="J135:J153" si="30">IF(H135=0," ",I135/H135)</f>
        <v xml:space="preserve"> </v>
      </c>
      <c r="K135" s="28">
        <v>7324.6</v>
      </c>
      <c r="L135" s="28">
        <v>0</v>
      </c>
      <c r="M135" s="28">
        <v>7324.6</v>
      </c>
      <c r="N135" s="17">
        <f t="shared" ref="N135:N153" si="31">IF(I135=0," ",M135/I135)</f>
        <v>1</v>
      </c>
      <c r="O135" s="28">
        <v>0</v>
      </c>
      <c r="P135" s="18">
        <f t="shared" ref="P135:P153" si="32">I135-H135</f>
        <v>7324.6</v>
      </c>
    </row>
    <row r="136" spans="1:16" x14ac:dyDescent="0.3">
      <c r="A136" s="26" t="s">
        <v>263</v>
      </c>
      <c r="B136" s="13" t="str">
        <f t="shared" si="24"/>
        <v>4</v>
      </c>
      <c r="C136" s="13" t="str">
        <f t="shared" si="25"/>
        <v>49</v>
      </c>
      <c r="D136" s="13" t="str">
        <f t="shared" si="26"/>
        <v>491</v>
      </c>
      <c r="E136" s="27" t="s">
        <v>264</v>
      </c>
      <c r="F136" s="28">
        <v>0</v>
      </c>
      <c r="G136" s="28">
        <v>0</v>
      </c>
      <c r="H136" s="28">
        <v>0</v>
      </c>
      <c r="I136" s="28">
        <v>5178.62</v>
      </c>
      <c r="J136" s="17" t="str">
        <f t="shared" si="30"/>
        <v xml:space="preserve"> </v>
      </c>
      <c r="K136" s="28">
        <v>5178.62</v>
      </c>
      <c r="L136" s="28">
        <v>0</v>
      </c>
      <c r="M136" s="28">
        <v>5178.62</v>
      </c>
      <c r="N136" s="17">
        <f t="shared" si="31"/>
        <v>1</v>
      </c>
      <c r="O136" s="28">
        <v>0</v>
      </c>
      <c r="P136" s="18">
        <f t="shared" si="32"/>
        <v>5178.62</v>
      </c>
    </row>
    <row r="137" spans="1:16" x14ac:dyDescent="0.3">
      <c r="A137" s="26" t="s">
        <v>265</v>
      </c>
      <c r="B137" s="13" t="str">
        <f t="shared" ref="B137:B141" si="33">LEFT(A137,1)</f>
        <v>4</v>
      </c>
      <c r="C137" s="13" t="str">
        <f t="shared" ref="C137:C141" si="34">LEFT(A137,2)</f>
        <v>49</v>
      </c>
      <c r="D137" s="13" t="str">
        <f t="shared" ref="D137:D141" si="35">LEFT(A137,3)</f>
        <v>491</v>
      </c>
      <c r="E137" s="27" t="s">
        <v>266</v>
      </c>
      <c r="F137" s="28">
        <v>0</v>
      </c>
      <c r="G137" s="28">
        <v>0</v>
      </c>
      <c r="H137" s="28">
        <v>0</v>
      </c>
      <c r="I137" s="28">
        <v>26230.82</v>
      </c>
      <c r="J137" s="17" t="str">
        <f t="shared" si="30"/>
        <v xml:space="preserve"> </v>
      </c>
      <c r="K137" s="28">
        <v>26230.82</v>
      </c>
      <c r="L137" s="28">
        <v>0</v>
      </c>
      <c r="M137" s="28">
        <v>26230.82</v>
      </c>
      <c r="N137" s="17">
        <f t="shared" si="31"/>
        <v>1</v>
      </c>
      <c r="O137" s="28">
        <v>0</v>
      </c>
      <c r="P137" s="18">
        <f t="shared" si="32"/>
        <v>26230.82</v>
      </c>
    </row>
    <row r="138" spans="1:16" x14ac:dyDescent="0.3">
      <c r="A138" s="26" t="s">
        <v>267</v>
      </c>
      <c r="B138" s="13" t="str">
        <f t="shared" si="33"/>
        <v>4</v>
      </c>
      <c r="C138" s="13" t="str">
        <f t="shared" si="34"/>
        <v>49</v>
      </c>
      <c r="D138" s="13" t="str">
        <f t="shared" si="35"/>
        <v>497</v>
      </c>
      <c r="E138" s="27" t="s">
        <v>268</v>
      </c>
      <c r="F138" s="28">
        <v>120385</v>
      </c>
      <c r="G138" s="28">
        <v>0</v>
      </c>
      <c r="H138" s="28">
        <v>120385</v>
      </c>
      <c r="I138" s="28">
        <v>156874.9</v>
      </c>
      <c r="J138" s="17">
        <f t="shared" si="30"/>
        <v>1.3031100220127092</v>
      </c>
      <c r="K138" s="28">
        <v>156874.9</v>
      </c>
      <c r="L138" s="28">
        <v>0</v>
      </c>
      <c r="M138" s="28">
        <v>156874.9</v>
      </c>
      <c r="N138" s="17">
        <f t="shared" si="31"/>
        <v>1</v>
      </c>
      <c r="O138" s="28">
        <v>0</v>
      </c>
      <c r="P138" s="18">
        <f t="shared" si="32"/>
        <v>36489.899999999994</v>
      </c>
    </row>
    <row r="139" spans="1:16" x14ac:dyDescent="0.3">
      <c r="A139" s="26" t="s">
        <v>269</v>
      </c>
      <c r="B139" s="13" t="str">
        <f t="shared" si="33"/>
        <v>4</v>
      </c>
      <c r="C139" s="13" t="str">
        <f t="shared" si="34"/>
        <v>49</v>
      </c>
      <c r="D139" s="13" t="str">
        <f t="shared" si="35"/>
        <v>497</v>
      </c>
      <c r="E139" s="27" t="s">
        <v>270</v>
      </c>
      <c r="F139" s="28">
        <v>0</v>
      </c>
      <c r="G139" s="28">
        <v>0</v>
      </c>
      <c r="H139" s="28">
        <v>0</v>
      </c>
      <c r="I139" s="28">
        <v>-14.7</v>
      </c>
      <c r="J139" s="17" t="str">
        <f t="shared" si="30"/>
        <v xml:space="preserve"> </v>
      </c>
      <c r="K139" s="28">
        <v>0</v>
      </c>
      <c r="L139" s="28">
        <v>14.7</v>
      </c>
      <c r="M139" s="28">
        <v>-14.7</v>
      </c>
      <c r="N139" s="17">
        <f t="shared" si="31"/>
        <v>1</v>
      </c>
      <c r="O139" s="28">
        <v>0</v>
      </c>
      <c r="P139" s="18">
        <f t="shared" si="32"/>
        <v>-14.7</v>
      </c>
    </row>
    <row r="140" spans="1:16" x14ac:dyDescent="0.3">
      <c r="A140" s="26" t="s">
        <v>348</v>
      </c>
      <c r="B140" s="13" t="str">
        <f t="shared" si="33"/>
        <v>4</v>
      </c>
      <c r="C140" s="13" t="str">
        <f t="shared" si="34"/>
        <v>49</v>
      </c>
      <c r="D140" s="13" t="str">
        <f t="shared" si="35"/>
        <v>497</v>
      </c>
      <c r="E140" s="27" t="s">
        <v>349</v>
      </c>
      <c r="F140" s="28">
        <v>0</v>
      </c>
      <c r="G140" s="28">
        <v>0</v>
      </c>
      <c r="H140" s="28">
        <v>0</v>
      </c>
      <c r="I140" s="28">
        <v>45626.67</v>
      </c>
      <c r="J140" s="17" t="str">
        <f t="shared" si="30"/>
        <v xml:space="preserve"> </v>
      </c>
      <c r="K140" s="28">
        <v>45626.67</v>
      </c>
      <c r="L140" s="28">
        <v>0</v>
      </c>
      <c r="M140" s="28">
        <v>45626.67</v>
      </c>
      <c r="N140" s="17">
        <f t="shared" si="31"/>
        <v>1</v>
      </c>
      <c r="O140" s="28">
        <v>0</v>
      </c>
      <c r="P140" s="18">
        <f t="shared" si="32"/>
        <v>45626.67</v>
      </c>
    </row>
    <row r="141" spans="1:16" x14ac:dyDescent="0.3">
      <c r="A141" s="26" t="s">
        <v>271</v>
      </c>
      <c r="B141" s="13" t="str">
        <f t="shared" si="33"/>
        <v>4</v>
      </c>
      <c r="C141" s="13" t="str">
        <f t="shared" si="34"/>
        <v>49</v>
      </c>
      <c r="D141" s="13" t="str">
        <f t="shared" si="35"/>
        <v>497</v>
      </c>
      <c r="E141" s="27" t="s">
        <v>272</v>
      </c>
      <c r="F141" s="28">
        <v>0</v>
      </c>
      <c r="G141" s="28">
        <v>0</v>
      </c>
      <c r="H141" s="28">
        <v>0</v>
      </c>
      <c r="I141" s="28">
        <v>0</v>
      </c>
      <c r="J141" s="17" t="str">
        <f t="shared" si="30"/>
        <v xml:space="preserve"> </v>
      </c>
      <c r="K141" s="28">
        <v>0</v>
      </c>
      <c r="L141" s="28">
        <v>0</v>
      </c>
      <c r="M141" s="28">
        <v>0</v>
      </c>
      <c r="N141" s="17" t="str">
        <f t="shared" si="31"/>
        <v xml:space="preserve"> </v>
      </c>
      <c r="O141" s="28">
        <v>0</v>
      </c>
      <c r="P141" s="18">
        <f t="shared" si="32"/>
        <v>0</v>
      </c>
    </row>
    <row r="142" spans="1:16" x14ac:dyDescent="0.3">
      <c r="A142" s="26" t="s">
        <v>273</v>
      </c>
      <c r="B142" s="13" t="str">
        <f t="shared" ref="B142" si="36">LEFT(A142,1)</f>
        <v>4</v>
      </c>
      <c r="C142" s="13" t="str">
        <f t="shared" ref="C142" si="37">LEFT(A142,2)</f>
        <v>49</v>
      </c>
      <c r="D142" s="13" t="str">
        <f t="shared" ref="D142" si="38">LEFT(A142,3)</f>
        <v>497</v>
      </c>
      <c r="E142" s="27" t="s">
        <v>274</v>
      </c>
      <c r="F142" s="28">
        <v>0</v>
      </c>
      <c r="G142" s="28">
        <v>0</v>
      </c>
      <c r="H142" s="28">
        <v>0</v>
      </c>
      <c r="I142" s="28">
        <v>0</v>
      </c>
      <c r="J142" s="17" t="str">
        <f t="shared" si="30"/>
        <v xml:space="preserve"> </v>
      </c>
      <c r="K142" s="28">
        <v>0</v>
      </c>
      <c r="L142" s="28">
        <v>0</v>
      </c>
      <c r="M142" s="28">
        <v>0</v>
      </c>
      <c r="N142" s="17" t="str">
        <f t="shared" si="31"/>
        <v xml:space="preserve"> </v>
      </c>
      <c r="O142" s="28">
        <v>0</v>
      </c>
      <c r="P142" s="18">
        <f t="shared" si="32"/>
        <v>0</v>
      </c>
    </row>
    <row r="143" spans="1:16" x14ac:dyDescent="0.3">
      <c r="A143" s="26" t="s">
        <v>275</v>
      </c>
      <c r="B143" s="13" t="str">
        <f t="shared" ref="B143:B153" si="39">LEFT(A143,1)</f>
        <v>5</v>
      </c>
      <c r="C143" s="13" t="str">
        <f t="shared" ref="C143:C153" si="40">LEFT(A143,2)</f>
        <v>52</v>
      </c>
      <c r="D143" s="13" t="str">
        <f t="shared" ref="D143:D153" si="41">LEFT(A143,3)</f>
        <v>520</v>
      </c>
      <c r="E143" s="27" t="s">
        <v>276</v>
      </c>
      <c r="F143" s="28">
        <v>1000</v>
      </c>
      <c r="G143" s="28">
        <v>0</v>
      </c>
      <c r="H143" s="28">
        <v>1000</v>
      </c>
      <c r="I143" s="28">
        <v>0</v>
      </c>
      <c r="J143" s="17">
        <f t="shared" si="30"/>
        <v>0</v>
      </c>
      <c r="K143" s="28">
        <v>0</v>
      </c>
      <c r="L143" s="28">
        <v>0</v>
      </c>
      <c r="M143" s="28">
        <v>0</v>
      </c>
      <c r="N143" s="17" t="str">
        <f t="shared" si="31"/>
        <v xml:space="preserve"> </v>
      </c>
      <c r="O143" s="28">
        <v>0</v>
      </c>
      <c r="P143" s="18">
        <f t="shared" si="32"/>
        <v>-1000</v>
      </c>
    </row>
    <row r="144" spans="1:16" x14ac:dyDescent="0.3">
      <c r="A144" s="26" t="s">
        <v>277</v>
      </c>
      <c r="B144" s="13" t="str">
        <f t="shared" si="39"/>
        <v>5</v>
      </c>
      <c r="C144" s="13" t="str">
        <f t="shared" si="40"/>
        <v>53</v>
      </c>
      <c r="D144" s="13" t="str">
        <f t="shared" si="41"/>
        <v>534</v>
      </c>
      <c r="E144" s="27" t="s">
        <v>278</v>
      </c>
      <c r="F144" s="28">
        <v>300000</v>
      </c>
      <c r="G144" s="28">
        <v>0</v>
      </c>
      <c r="H144" s="28">
        <v>300000</v>
      </c>
      <c r="I144" s="28">
        <v>1136895.82</v>
      </c>
      <c r="J144" s="17">
        <f t="shared" si="30"/>
        <v>3.7896527333333334</v>
      </c>
      <c r="K144" s="28">
        <v>1136895.82</v>
      </c>
      <c r="L144" s="28">
        <v>0</v>
      </c>
      <c r="M144" s="28">
        <v>1136895.82</v>
      </c>
      <c r="N144" s="17">
        <f t="shared" si="31"/>
        <v>1</v>
      </c>
      <c r="O144" s="28">
        <v>0</v>
      </c>
      <c r="P144" s="18">
        <f t="shared" si="32"/>
        <v>836895.82000000007</v>
      </c>
    </row>
    <row r="145" spans="1:16" x14ac:dyDescent="0.3">
      <c r="A145" s="26" t="s">
        <v>279</v>
      </c>
      <c r="B145" s="13" t="str">
        <f t="shared" si="39"/>
        <v>5</v>
      </c>
      <c r="C145" s="13" t="str">
        <f t="shared" si="40"/>
        <v>53</v>
      </c>
      <c r="D145" s="13" t="str">
        <f t="shared" si="41"/>
        <v>537</v>
      </c>
      <c r="E145" s="27" t="s">
        <v>280</v>
      </c>
      <c r="F145" s="28">
        <v>5000</v>
      </c>
      <c r="G145" s="28">
        <v>0</v>
      </c>
      <c r="H145" s="28">
        <v>5000</v>
      </c>
      <c r="I145" s="28">
        <v>4450</v>
      </c>
      <c r="J145" s="17">
        <f t="shared" si="30"/>
        <v>0.89</v>
      </c>
      <c r="K145" s="28">
        <v>4450</v>
      </c>
      <c r="L145" s="28">
        <v>0</v>
      </c>
      <c r="M145" s="28">
        <v>4450</v>
      </c>
      <c r="N145" s="17">
        <f t="shared" si="31"/>
        <v>1</v>
      </c>
      <c r="O145" s="28">
        <v>0</v>
      </c>
      <c r="P145" s="18">
        <f t="shared" si="32"/>
        <v>-550</v>
      </c>
    </row>
    <row r="146" spans="1:16" x14ac:dyDescent="0.3">
      <c r="A146" s="26" t="s">
        <v>281</v>
      </c>
      <c r="B146" s="13" t="str">
        <f t="shared" si="39"/>
        <v>5</v>
      </c>
      <c r="C146" s="13" t="str">
        <f t="shared" si="40"/>
        <v>54</v>
      </c>
      <c r="D146" s="13" t="str">
        <f t="shared" si="41"/>
        <v>541</v>
      </c>
      <c r="E146" s="27" t="s">
        <v>282</v>
      </c>
      <c r="F146" s="28">
        <v>40000</v>
      </c>
      <c r="G146" s="28">
        <v>0</v>
      </c>
      <c r="H146" s="28">
        <v>40000</v>
      </c>
      <c r="I146" s="28">
        <v>22273.25</v>
      </c>
      <c r="J146" s="17">
        <f t="shared" si="30"/>
        <v>0.55683125</v>
      </c>
      <c r="K146" s="28">
        <v>22273.25</v>
      </c>
      <c r="L146" s="28">
        <v>0</v>
      </c>
      <c r="M146" s="28">
        <v>22273.25</v>
      </c>
      <c r="N146" s="17">
        <f t="shared" si="31"/>
        <v>1</v>
      </c>
      <c r="O146" s="28">
        <v>0</v>
      </c>
      <c r="P146" s="18">
        <f t="shared" si="32"/>
        <v>-17726.75</v>
      </c>
    </row>
    <row r="147" spans="1:16" x14ac:dyDescent="0.3">
      <c r="A147" s="26" t="s">
        <v>283</v>
      </c>
      <c r="B147" s="13" t="str">
        <f t="shared" si="39"/>
        <v>5</v>
      </c>
      <c r="C147" s="13" t="str">
        <f t="shared" si="40"/>
        <v>54</v>
      </c>
      <c r="D147" s="13" t="str">
        <f t="shared" si="41"/>
        <v>541</v>
      </c>
      <c r="E147" s="27" t="s">
        <v>284</v>
      </c>
      <c r="F147" s="28">
        <v>20000</v>
      </c>
      <c r="G147" s="28">
        <v>0</v>
      </c>
      <c r="H147" s="28">
        <v>20000</v>
      </c>
      <c r="I147" s="28">
        <v>9060</v>
      </c>
      <c r="J147" s="17">
        <f t="shared" si="30"/>
        <v>0.45300000000000001</v>
      </c>
      <c r="K147" s="28">
        <v>9060</v>
      </c>
      <c r="L147" s="28">
        <v>0</v>
      </c>
      <c r="M147" s="28">
        <v>9060</v>
      </c>
      <c r="N147" s="17">
        <f t="shared" si="31"/>
        <v>1</v>
      </c>
      <c r="O147" s="28">
        <v>0</v>
      </c>
      <c r="P147" s="18">
        <f t="shared" si="32"/>
        <v>-10940</v>
      </c>
    </row>
    <row r="148" spans="1:16" x14ac:dyDescent="0.3">
      <c r="A148" s="26" t="s">
        <v>285</v>
      </c>
      <c r="B148" s="13" t="str">
        <f t="shared" si="39"/>
        <v>5</v>
      </c>
      <c r="C148" s="13" t="str">
        <f t="shared" si="40"/>
        <v>54</v>
      </c>
      <c r="D148" s="13" t="str">
        <f t="shared" si="41"/>
        <v>549</v>
      </c>
      <c r="E148" s="27" t="s">
        <v>286</v>
      </c>
      <c r="F148" s="28">
        <v>0</v>
      </c>
      <c r="G148" s="28">
        <v>0</v>
      </c>
      <c r="H148" s="28">
        <v>0</v>
      </c>
      <c r="I148" s="28">
        <v>0</v>
      </c>
      <c r="J148" s="17" t="str">
        <f t="shared" si="30"/>
        <v xml:space="preserve"> </v>
      </c>
      <c r="K148" s="28">
        <v>0</v>
      </c>
      <c r="L148" s="28">
        <v>0</v>
      </c>
      <c r="M148" s="28">
        <v>0</v>
      </c>
      <c r="N148" s="17" t="str">
        <f t="shared" si="31"/>
        <v xml:space="preserve"> </v>
      </c>
      <c r="O148" s="28">
        <v>0</v>
      </c>
      <c r="P148" s="18">
        <f t="shared" si="32"/>
        <v>0</v>
      </c>
    </row>
    <row r="149" spans="1:16" x14ac:dyDescent="0.3">
      <c r="A149" s="26" t="s">
        <v>287</v>
      </c>
      <c r="B149" s="13" t="str">
        <f t="shared" si="39"/>
        <v>5</v>
      </c>
      <c r="C149" s="13" t="str">
        <f t="shared" si="40"/>
        <v>55</v>
      </c>
      <c r="D149" s="13" t="str">
        <f t="shared" si="41"/>
        <v>550</v>
      </c>
      <c r="E149" s="27" t="s">
        <v>288</v>
      </c>
      <c r="F149" s="28">
        <v>1500000</v>
      </c>
      <c r="G149" s="28">
        <v>0</v>
      </c>
      <c r="H149" s="28">
        <v>1500000</v>
      </c>
      <c r="I149" s="28">
        <v>1279777.18</v>
      </c>
      <c r="J149" s="17">
        <f t="shared" si="30"/>
        <v>0.85318478666666664</v>
      </c>
      <c r="K149" s="28">
        <v>1242944.83</v>
      </c>
      <c r="L149" s="28">
        <v>0</v>
      </c>
      <c r="M149" s="28">
        <v>1242944.83</v>
      </c>
      <c r="N149" s="17">
        <f t="shared" si="31"/>
        <v>0.97121971654471928</v>
      </c>
      <c r="O149" s="28">
        <v>36832.35</v>
      </c>
      <c r="P149" s="18">
        <f t="shared" si="32"/>
        <v>-220222.82000000007</v>
      </c>
    </row>
    <row r="150" spans="1:16" x14ac:dyDescent="0.3">
      <c r="A150" s="26" t="s">
        <v>289</v>
      </c>
      <c r="B150" s="13" t="str">
        <f t="shared" si="39"/>
        <v>5</v>
      </c>
      <c r="C150" s="13" t="str">
        <f t="shared" si="40"/>
        <v>55</v>
      </c>
      <c r="D150" s="13" t="str">
        <f t="shared" si="41"/>
        <v>554</v>
      </c>
      <c r="E150" s="27" t="s">
        <v>290</v>
      </c>
      <c r="F150" s="28">
        <v>7000</v>
      </c>
      <c r="G150" s="28">
        <v>0</v>
      </c>
      <c r="H150" s="28">
        <v>7000</v>
      </c>
      <c r="I150" s="28">
        <v>1840</v>
      </c>
      <c r="J150" s="17">
        <f t="shared" si="30"/>
        <v>0.26285714285714284</v>
      </c>
      <c r="K150" s="28">
        <v>1840</v>
      </c>
      <c r="L150" s="28">
        <v>0</v>
      </c>
      <c r="M150" s="28">
        <v>1840</v>
      </c>
      <c r="N150" s="17">
        <f t="shared" si="31"/>
        <v>1</v>
      </c>
      <c r="O150" s="28">
        <v>0</v>
      </c>
      <c r="P150" s="18">
        <f t="shared" si="32"/>
        <v>-5160</v>
      </c>
    </row>
    <row r="151" spans="1:16" x14ac:dyDescent="0.3">
      <c r="A151" s="26" t="s">
        <v>291</v>
      </c>
      <c r="B151" s="13" t="str">
        <f t="shared" si="39"/>
        <v>5</v>
      </c>
      <c r="C151" s="13" t="str">
        <f t="shared" si="40"/>
        <v>55</v>
      </c>
      <c r="D151" s="13" t="str">
        <f t="shared" si="41"/>
        <v>559</v>
      </c>
      <c r="E151" s="27" t="s">
        <v>292</v>
      </c>
      <c r="F151" s="28">
        <v>0</v>
      </c>
      <c r="G151" s="28">
        <v>0</v>
      </c>
      <c r="H151" s="28">
        <v>0</v>
      </c>
      <c r="I151" s="28">
        <v>15226.06</v>
      </c>
      <c r="J151" s="17" t="str">
        <f t="shared" si="30"/>
        <v xml:space="preserve"> </v>
      </c>
      <c r="K151" s="28">
        <v>15226.06</v>
      </c>
      <c r="L151" s="28">
        <v>0</v>
      </c>
      <c r="M151" s="28">
        <v>15226.06</v>
      </c>
      <c r="N151" s="17">
        <f t="shared" si="31"/>
        <v>1</v>
      </c>
      <c r="O151" s="28">
        <v>0</v>
      </c>
      <c r="P151" s="18">
        <f t="shared" si="32"/>
        <v>15226.06</v>
      </c>
    </row>
    <row r="152" spans="1:16" x14ac:dyDescent="0.3">
      <c r="A152" s="26" t="s">
        <v>293</v>
      </c>
      <c r="B152" s="13" t="str">
        <f t="shared" si="39"/>
        <v>5</v>
      </c>
      <c r="C152" s="13" t="str">
        <f t="shared" si="40"/>
        <v>59</v>
      </c>
      <c r="D152" s="13" t="str">
        <f t="shared" si="41"/>
        <v>599</v>
      </c>
      <c r="E152" s="27" t="s">
        <v>294</v>
      </c>
      <c r="F152" s="28">
        <v>5000</v>
      </c>
      <c r="G152" s="28">
        <v>0</v>
      </c>
      <c r="H152" s="28">
        <v>5000</v>
      </c>
      <c r="I152" s="28">
        <v>0</v>
      </c>
      <c r="J152" s="17">
        <f t="shared" si="30"/>
        <v>0</v>
      </c>
      <c r="K152" s="28">
        <v>0</v>
      </c>
      <c r="L152" s="28">
        <v>0</v>
      </c>
      <c r="M152" s="28">
        <v>0</v>
      </c>
      <c r="N152" s="17" t="str">
        <f t="shared" si="31"/>
        <v xml:space="preserve"> </v>
      </c>
      <c r="O152" s="28">
        <v>0</v>
      </c>
      <c r="P152" s="18">
        <f t="shared" si="32"/>
        <v>-5000</v>
      </c>
    </row>
    <row r="153" spans="1:16" x14ac:dyDescent="0.3">
      <c r="A153" s="26" t="s">
        <v>295</v>
      </c>
      <c r="B153" s="13" t="str">
        <f t="shared" si="39"/>
        <v>5</v>
      </c>
      <c r="C153" s="13" t="str">
        <f t="shared" si="40"/>
        <v>59</v>
      </c>
      <c r="D153" s="13" t="str">
        <f t="shared" si="41"/>
        <v>599</v>
      </c>
      <c r="E153" s="27" t="s">
        <v>296</v>
      </c>
      <c r="F153" s="28">
        <v>115000</v>
      </c>
      <c r="G153" s="28">
        <v>0</v>
      </c>
      <c r="H153" s="28">
        <v>115000</v>
      </c>
      <c r="I153" s="28">
        <v>243307.38</v>
      </c>
      <c r="J153" s="17">
        <f t="shared" si="30"/>
        <v>2.115716347826087</v>
      </c>
      <c r="K153" s="28">
        <v>243307.38</v>
      </c>
      <c r="L153" s="28">
        <v>0</v>
      </c>
      <c r="M153" s="28">
        <v>243307.38</v>
      </c>
      <c r="N153" s="17">
        <f t="shared" si="31"/>
        <v>1</v>
      </c>
      <c r="O153" s="28">
        <v>0</v>
      </c>
      <c r="P153" s="18">
        <f t="shared" si="32"/>
        <v>128307.38</v>
      </c>
    </row>
    <row r="154" spans="1:16" x14ac:dyDescent="0.3">
      <c r="A154" s="1"/>
      <c r="B154" s="13"/>
      <c r="C154" s="13"/>
      <c r="D154" s="13"/>
      <c r="E154" s="4" t="s">
        <v>19</v>
      </c>
      <c r="F154" s="19">
        <f>SUM(F6:F153)</f>
        <v>252897350</v>
      </c>
      <c r="G154" s="19">
        <f>SUM(G6:G153)</f>
        <v>11385998.770000001</v>
      </c>
      <c r="H154" s="19">
        <f>SUM(H6:H153)</f>
        <v>264283348.76999998</v>
      </c>
      <c r="I154" s="19">
        <f>SUM(I6:I153)</f>
        <v>264778298.48000002</v>
      </c>
      <c r="J154" s="20">
        <f>I154/H154</f>
        <v>1.0018727994491654</v>
      </c>
      <c r="K154" s="19">
        <f>SUM(K6:K153)</f>
        <v>234864249.01999998</v>
      </c>
      <c r="L154" s="19">
        <f>SUM(L6:L153)</f>
        <v>4298154.459999999</v>
      </c>
      <c r="M154" s="19">
        <f>SUM(M6:M153)</f>
        <v>230566094.56000003</v>
      </c>
      <c r="N154" s="22">
        <f t="shared" ref="N154" si="42">IF(I154=0," ",M154/I154)</f>
        <v>0.87078924475155128</v>
      </c>
      <c r="O154" s="19">
        <f>SUM(O6:O153)</f>
        <v>34212203.920000002</v>
      </c>
      <c r="P154" s="19">
        <f>SUM(P6:P153)</f>
        <v>494949.71000000456</v>
      </c>
    </row>
    <row r="155" spans="1:16" x14ac:dyDescent="0.3">
      <c r="A155" s="1"/>
      <c r="B155" s="13"/>
      <c r="C155" s="13"/>
      <c r="D155" s="13"/>
      <c r="E155" s="2"/>
      <c r="F155" s="3"/>
      <c r="G155" s="3"/>
      <c r="H155" s="3"/>
      <c r="I155" s="3"/>
      <c r="J155" s="17"/>
      <c r="K155" s="3"/>
      <c r="L155" s="3"/>
      <c r="M155" s="3"/>
      <c r="N155" s="17"/>
      <c r="O155" s="3"/>
      <c r="P155" s="18"/>
    </row>
    <row r="156" spans="1:16" x14ac:dyDescent="0.3">
      <c r="A156" s="26" t="s">
        <v>297</v>
      </c>
      <c r="B156" s="13" t="str">
        <f t="shared" ref="B156:B173" si="43">LEFT(A156,1)</f>
        <v>6</v>
      </c>
      <c r="C156" s="13" t="str">
        <f t="shared" ref="C156:C173" si="44">LEFT(A156,2)</f>
        <v>60</v>
      </c>
      <c r="D156" s="13" t="str">
        <f t="shared" ref="D156:D173" si="45">LEFT(A156,3)</f>
        <v>603</v>
      </c>
      <c r="E156" s="27" t="s">
        <v>298</v>
      </c>
      <c r="F156" s="28">
        <v>3713505</v>
      </c>
      <c r="G156" s="28">
        <v>0</v>
      </c>
      <c r="H156" s="28">
        <v>3713505</v>
      </c>
      <c r="I156" s="28">
        <v>6021493.6500000004</v>
      </c>
      <c r="J156" s="17">
        <f t="shared" ref="J156:J170" si="46">IF(H156=0," ",I156/H156)</f>
        <v>1.6215121966982677</v>
      </c>
      <c r="K156" s="28">
        <v>6696901.6500000004</v>
      </c>
      <c r="L156" s="28">
        <v>675408</v>
      </c>
      <c r="M156" s="28">
        <v>6021493.6500000004</v>
      </c>
      <c r="N156" s="17">
        <f t="shared" ref="N156:N184" si="47">IF(I156=0," ",M156/I156)</f>
        <v>1</v>
      </c>
      <c r="O156" s="28">
        <v>0</v>
      </c>
      <c r="P156" s="18">
        <f t="shared" ref="P156:P184" si="48">I156-H156</f>
        <v>2307988.6500000004</v>
      </c>
    </row>
    <row r="157" spans="1:16" x14ac:dyDescent="0.3">
      <c r="A157" s="26" t="s">
        <v>299</v>
      </c>
      <c r="B157" s="13" t="str">
        <f t="shared" ref="B157:B170" si="49">LEFT(A157,1)</f>
        <v>6</v>
      </c>
      <c r="C157" s="13" t="str">
        <f t="shared" ref="C157:C170" si="50">LEFT(A157,2)</f>
        <v>60</v>
      </c>
      <c r="D157" s="13" t="str">
        <f t="shared" ref="D157:D170" si="51">LEFT(A157,3)</f>
        <v>609</v>
      </c>
      <c r="E157" s="27" t="s">
        <v>300</v>
      </c>
      <c r="F157" s="28">
        <v>2050500</v>
      </c>
      <c r="G157" s="28">
        <v>0</v>
      </c>
      <c r="H157" s="28">
        <v>2050500</v>
      </c>
      <c r="I157" s="28">
        <v>2050500</v>
      </c>
      <c r="J157" s="17">
        <f t="shared" si="46"/>
        <v>1</v>
      </c>
      <c r="K157" s="28">
        <v>2050500</v>
      </c>
      <c r="L157" s="28">
        <v>0</v>
      </c>
      <c r="M157" s="28">
        <v>2050500</v>
      </c>
      <c r="N157" s="17">
        <f t="shared" si="47"/>
        <v>1</v>
      </c>
      <c r="O157" s="28">
        <v>0</v>
      </c>
      <c r="P157" s="18">
        <f t="shared" si="48"/>
        <v>0</v>
      </c>
    </row>
    <row r="158" spans="1:16" x14ac:dyDescent="0.3">
      <c r="A158" s="26" t="s">
        <v>301</v>
      </c>
      <c r="B158" s="13" t="str">
        <f t="shared" si="49"/>
        <v>6</v>
      </c>
      <c r="C158" s="13" t="str">
        <f t="shared" si="50"/>
        <v>68</v>
      </c>
      <c r="D158" s="13" t="str">
        <f t="shared" si="51"/>
        <v>680</v>
      </c>
      <c r="E158" s="27" t="s">
        <v>302</v>
      </c>
      <c r="F158" s="28">
        <v>0</v>
      </c>
      <c r="G158" s="28">
        <v>0</v>
      </c>
      <c r="H158" s="28">
        <v>0</v>
      </c>
      <c r="I158" s="28">
        <v>20526.900000000001</v>
      </c>
      <c r="J158" s="17" t="str">
        <f t="shared" si="46"/>
        <v xml:space="preserve"> </v>
      </c>
      <c r="K158" s="28">
        <v>20526.900000000001</v>
      </c>
      <c r="L158" s="28">
        <v>0</v>
      </c>
      <c r="M158" s="28">
        <v>20526.900000000001</v>
      </c>
      <c r="N158" s="17">
        <f t="shared" si="47"/>
        <v>1</v>
      </c>
      <c r="O158" s="28">
        <v>0</v>
      </c>
      <c r="P158" s="18">
        <f t="shared" si="48"/>
        <v>20526.900000000001</v>
      </c>
    </row>
    <row r="159" spans="1:16" x14ac:dyDescent="0.3">
      <c r="A159" s="26" t="s">
        <v>303</v>
      </c>
      <c r="B159" s="13" t="str">
        <f t="shared" si="49"/>
        <v>6</v>
      </c>
      <c r="C159" s="13" t="str">
        <f t="shared" si="50"/>
        <v>68</v>
      </c>
      <c r="D159" s="13" t="str">
        <f t="shared" si="51"/>
        <v>680</v>
      </c>
      <c r="E159" s="27" t="s">
        <v>304</v>
      </c>
      <c r="F159" s="28">
        <v>0</v>
      </c>
      <c r="G159" s="28">
        <v>0</v>
      </c>
      <c r="H159" s="28">
        <v>0</v>
      </c>
      <c r="I159" s="28">
        <v>243834.63</v>
      </c>
      <c r="J159" s="17" t="str">
        <f t="shared" si="46"/>
        <v xml:space="preserve"> </v>
      </c>
      <c r="K159" s="28">
        <v>0</v>
      </c>
      <c r="L159" s="28">
        <v>0</v>
      </c>
      <c r="M159" s="28">
        <v>0</v>
      </c>
      <c r="N159" s="17">
        <f t="shared" si="47"/>
        <v>0</v>
      </c>
      <c r="O159" s="28">
        <v>243834.63</v>
      </c>
      <c r="P159" s="18">
        <f t="shared" si="48"/>
        <v>243834.63</v>
      </c>
    </row>
    <row r="160" spans="1:16" x14ac:dyDescent="0.3">
      <c r="A160" s="26" t="s">
        <v>305</v>
      </c>
      <c r="B160" s="13" t="str">
        <f t="shared" si="49"/>
        <v>7</v>
      </c>
      <c r="C160" s="13" t="str">
        <f t="shared" si="50"/>
        <v>72</v>
      </c>
      <c r="D160" s="13" t="str">
        <f t="shared" si="51"/>
        <v>723</v>
      </c>
      <c r="E160" s="27" t="s">
        <v>306</v>
      </c>
      <c r="F160" s="28">
        <v>0</v>
      </c>
      <c r="G160" s="28">
        <v>368368.4</v>
      </c>
      <c r="H160" s="28">
        <v>368368.4</v>
      </c>
      <c r="I160" s="28">
        <v>0</v>
      </c>
      <c r="J160" s="17">
        <f t="shared" si="46"/>
        <v>0</v>
      </c>
      <c r="K160" s="28">
        <v>0</v>
      </c>
      <c r="L160" s="28">
        <v>0</v>
      </c>
      <c r="M160" s="28">
        <v>0</v>
      </c>
      <c r="N160" s="17" t="str">
        <f t="shared" si="47"/>
        <v xml:space="preserve"> </v>
      </c>
      <c r="O160" s="28">
        <v>0</v>
      </c>
      <c r="P160" s="18">
        <f t="shared" si="48"/>
        <v>-368368.4</v>
      </c>
    </row>
    <row r="161" spans="1:16" x14ac:dyDescent="0.3">
      <c r="A161" s="26" t="s">
        <v>350</v>
      </c>
      <c r="B161" s="13" t="str">
        <f t="shared" si="49"/>
        <v>7</v>
      </c>
      <c r="C161" s="13" t="str">
        <f t="shared" si="50"/>
        <v>75</v>
      </c>
      <c r="D161" s="13" t="str">
        <f t="shared" si="51"/>
        <v>750</v>
      </c>
      <c r="E161" s="27" t="s">
        <v>351</v>
      </c>
      <c r="F161" s="28">
        <v>0</v>
      </c>
      <c r="G161" s="28">
        <v>345250</v>
      </c>
      <c r="H161" s="28">
        <v>345250</v>
      </c>
      <c r="I161" s="28">
        <v>0</v>
      </c>
      <c r="J161" s="17">
        <f t="shared" si="46"/>
        <v>0</v>
      </c>
      <c r="K161" s="28">
        <v>0</v>
      </c>
      <c r="L161" s="28">
        <v>0</v>
      </c>
      <c r="M161" s="28">
        <v>0</v>
      </c>
      <c r="N161" s="17" t="str">
        <f t="shared" si="47"/>
        <v xml:space="preserve"> </v>
      </c>
      <c r="O161" s="28">
        <v>0</v>
      </c>
      <c r="P161" s="18">
        <f t="shared" si="48"/>
        <v>-345250</v>
      </c>
    </row>
    <row r="162" spans="1:16" x14ac:dyDescent="0.3">
      <c r="A162" s="26" t="s">
        <v>307</v>
      </c>
      <c r="B162" s="13" t="str">
        <f t="shared" ref="B162:B170" si="52">LEFT(A162,1)</f>
        <v>7</v>
      </c>
      <c r="C162" s="13" t="str">
        <f t="shared" ref="C162:C170" si="53">LEFT(A162,2)</f>
        <v>75</v>
      </c>
      <c r="D162" s="13" t="str">
        <f t="shared" ref="D162:D170" si="54">LEFT(A162,3)</f>
        <v>750</v>
      </c>
      <c r="E162" s="27" t="s">
        <v>308</v>
      </c>
      <c r="F162" s="28">
        <v>570815</v>
      </c>
      <c r="G162" s="28">
        <v>0</v>
      </c>
      <c r="H162" s="28">
        <v>570815</v>
      </c>
      <c r="I162" s="28">
        <v>0</v>
      </c>
      <c r="J162" s="17">
        <f t="shared" si="46"/>
        <v>0</v>
      </c>
      <c r="K162" s="28">
        <v>0</v>
      </c>
      <c r="L162" s="28">
        <v>0</v>
      </c>
      <c r="M162" s="28">
        <v>0</v>
      </c>
      <c r="N162" s="17" t="str">
        <f t="shared" si="47"/>
        <v xml:space="preserve"> </v>
      </c>
      <c r="O162" s="28">
        <v>0</v>
      </c>
      <c r="P162" s="18">
        <f t="shared" si="48"/>
        <v>-570815</v>
      </c>
    </row>
    <row r="163" spans="1:16" x14ac:dyDescent="0.3">
      <c r="A163" s="26" t="s">
        <v>309</v>
      </c>
      <c r="B163" s="13" t="str">
        <f t="shared" si="52"/>
        <v>7</v>
      </c>
      <c r="C163" s="13" t="str">
        <f t="shared" si="53"/>
        <v>75</v>
      </c>
      <c r="D163" s="13" t="str">
        <f t="shared" si="54"/>
        <v>750</v>
      </c>
      <c r="E163" s="27" t="s">
        <v>310</v>
      </c>
      <c r="F163" s="28">
        <v>0</v>
      </c>
      <c r="G163" s="28">
        <v>0</v>
      </c>
      <c r="H163" s="28">
        <v>0</v>
      </c>
      <c r="I163" s="28">
        <v>0</v>
      </c>
      <c r="J163" s="17" t="str">
        <f t="shared" si="46"/>
        <v xml:space="preserve"> </v>
      </c>
      <c r="K163" s="28">
        <v>0</v>
      </c>
      <c r="L163" s="28">
        <v>0</v>
      </c>
      <c r="M163" s="28">
        <v>0</v>
      </c>
      <c r="N163" s="17" t="str">
        <f t="shared" si="47"/>
        <v xml:space="preserve"> </v>
      </c>
      <c r="O163" s="28">
        <v>0</v>
      </c>
      <c r="P163" s="18">
        <f t="shared" si="48"/>
        <v>0</v>
      </c>
    </row>
    <row r="164" spans="1:16" x14ac:dyDescent="0.3">
      <c r="A164" s="26" t="s">
        <v>311</v>
      </c>
      <c r="B164" s="13" t="str">
        <f t="shared" si="52"/>
        <v>7</v>
      </c>
      <c r="C164" s="13" t="str">
        <f t="shared" si="53"/>
        <v>75</v>
      </c>
      <c r="D164" s="13" t="str">
        <f t="shared" si="54"/>
        <v>750</v>
      </c>
      <c r="E164" s="27" t="s">
        <v>312</v>
      </c>
      <c r="F164" s="28">
        <v>0</v>
      </c>
      <c r="G164" s="28">
        <v>561789.67000000004</v>
      </c>
      <c r="H164" s="28">
        <v>561789.67000000004</v>
      </c>
      <c r="I164" s="28">
        <v>1732262.79</v>
      </c>
      <c r="J164" s="17">
        <f t="shared" si="46"/>
        <v>3.0834721293469136</v>
      </c>
      <c r="K164" s="28">
        <v>1732262.79</v>
      </c>
      <c r="L164" s="28">
        <v>0</v>
      </c>
      <c r="M164" s="28">
        <v>1732262.79</v>
      </c>
      <c r="N164" s="17">
        <f t="shared" si="47"/>
        <v>1</v>
      </c>
      <c r="O164" s="28">
        <v>0</v>
      </c>
      <c r="P164" s="18">
        <f t="shared" si="48"/>
        <v>1170473.1200000001</v>
      </c>
    </row>
    <row r="165" spans="1:16" x14ac:dyDescent="0.3">
      <c r="A165" s="26" t="s">
        <v>368</v>
      </c>
      <c r="B165" s="13" t="str">
        <f t="shared" si="52"/>
        <v>7</v>
      </c>
      <c r="C165" s="13" t="str">
        <f t="shared" si="53"/>
        <v>75</v>
      </c>
      <c r="D165" s="13" t="str">
        <f t="shared" si="54"/>
        <v>750</v>
      </c>
      <c r="E165" s="27" t="s">
        <v>369</v>
      </c>
      <c r="F165" s="28">
        <v>0</v>
      </c>
      <c r="G165" s="28">
        <v>0</v>
      </c>
      <c r="H165" s="28">
        <v>0</v>
      </c>
      <c r="I165" s="28">
        <v>0</v>
      </c>
      <c r="J165" s="17" t="str">
        <f t="shared" si="46"/>
        <v xml:space="preserve"> </v>
      </c>
      <c r="K165" s="28">
        <v>0</v>
      </c>
      <c r="L165" s="28">
        <v>0</v>
      </c>
      <c r="M165" s="28">
        <v>0</v>
      </c>
      <c r="N165" s="17" t="str">
        <f t="shared" si="47"/>
        <v xml:space="preserve"> </v>
      </c>
      <c r="O165" s="28">
        <v>0</v>
      </c>
      <c r="P165" s="18">
        <f t="shared" si="48"/>
        <v>0</v>
      </c>
    </row>
    <row r="166" spans="1:16" x14ac:dyDescent="0.3">
      <c r="A166" s="26" t="s">
        <v>313</v>
      </c>
      <c r="B166" s="13" t="str">
        <f t="shared" si="52"/>
        <v>7</v>
      </c>
      <c r="C166" s="13" t="str">
        <f t="shared" si="53"/>
        <v>75</v>
      </c>
      <c r="D166" s="13" t="str">
        <f t="shared" si="54"/>
        <v>750</v>
      </c>
      <c r="E166" s="27" t="s">
        <v>314</v>
      </c>
      <c r="F166" s="28">
        <v>0</v>
      </c>
      <c r="G166" s="28">
        <v>0</v>
      </c>
      <c r="H166" s="28">
        <v>0</v>
      </c>
      <c r="I166" s="28">
        <v>0</v>
      </c>
      <c r="J166" s="17" t="str">
        <f t="shared" si="46"/>
        <v xml:space="preserve"> </v>
      </c>
      <c r="K166" s="28">
        <v>0</v>
      </c>
      <c r="L166" s="28">
        <v>0</v>
      </c>
      <c r="M166" s="28">
        <v>0</v>
      </c>
      <c r="N166" s="17" t="str">
        <f t="shared" si="47"/>
        <v xml:space="preserve"> </v>
      </c>
      <c r="O166" s="28">
        <v>0</v>
      </c>
      <c r="P166" s="18">
        <f t="shared" si="48"/>
        <v>0</v>
      </c>
    </row>
    <row r="167" spans="1:16" x14ac:dyDescent="0.3">
      <c r="A167" s="26" t="s">
        <v>315</v>
      </c>
      <c r="B167" s="13" t="str">
        <f t="shared" si="52"/>
        <v>7</v>
      </c>
      <c r="C167" s="13" t="str">
        <f t="shared" si="53"/>
        <v>79</v>
      </c>
      <c r="D167" s="13" t="str">
        <f t="shared" si="54"/>
        <v>797</v>
      </c>
      <c r="E167" s="27" t="s">
        <v>316</v>
      </c>
      <c r="F167" s="28">
        <v>0</v>
      </c>
      <c r="G167" s="28">
        <v>0</v>
      </c>
      <c r="H167" s="28">
        <v>0</v>
      </c>
      <c r="I167" s="28">
        <v>0</v>
      </c>
      <c r="J167" s="17" t="str">
        <f t="shared" si="46"/>
        <v xml:space="preserve"> </v>
      </c>
      <c r="K167" s="28">
        <v>0</v>
      </c>
      <c r="L167" s="28">
        <v>0</v>
      </c>
      <c r="M167" s="28">
        <v>0</v>
      </c>
      <c r="N167" s="17" t="str">
        <f t="shared" si="47"/>
        <v xml:space="preserve"> </v>
      </c>
      <c r="O167" s="28">
        <v>0</v>
      </c>
      <c r="P167" s="18">
        <f t="shared" si="48"/>
        <v>0</v>
      </c>
    </row>
    <row r="168" spans="1:16" x14ac:dyDescent="0.3">
      <c r="A168" s="26" t="s">
        <v>317</v>
      </c>
      <c r="B168" s="13" t="str">
        <f t="shared" si="52"/>
        <v>7</v>
      </c>
      <c r="C168" s="13" t="str">
        <f t="shared" si="53"/>
        <v>79</v>
      </c>
      <c r="D168" s="13" t="str">
        <f t="shared" si="54"/>
        <v>797</v>
      </c>
      <c r="E168" s="27" t="s">
        <v>268</v>
      </c>
      <c r="F168" s="28">
        <v>397980</v>
      </c>
      <c r="G168" s="28">
        <v>0</v>
      </c>
      <c r="H168" s="28">
        <v>397980</v>
      </c>
      <c r="I168" s="28">
        <v>361488.25</v>
      </c>
      <c r="J168" s="17">
        <f t="shared" si="46"/>
        <v>0.90830757827026487</v>
      </c>
      <c r="K168" s="28">
        <v>361488.25</v>
      </c>
      <c r="L168" s="28">
        <v>0</v>
      </c>
      <c r="M168" s="28">
        <v>361488.25</v>
      </c>
      <c r="N168" s="17">
        <f t="shared" si="47"/>
        <v>1</v>
      </c>
      <c r="O168" s="28">
        <v>0</v>
      </c>
      <c r="P168" s="18">
        <f t="shared" si="48"/>
        <v>-36491.75</v>
      </c>
    </row>
    <row r="169" spans="1:16" x14ac:dyDescent="0.3">
      <c r="A169" s="26" t="s">
        <v>318</v>
      </c>
      <c r="B169" s="13" t="str">
        <f t="shared" si="52"/>
        <v>7</v>
      </c>
      <c r="C169" s="13" t="str">
        <f t="shared" si="53"/>
        <v>79</v>
      </c>
      <c r="D169" s="13" t="str">
        <f t="shared" si="54"/>
        <v>797</v>
      </c>
      <c r="E169" s="27" t="s">
        <v>258</v>
      </c>
      <c r="F169" s="28">
        <v>122300</v>
      </c>
      <c r="G169" s="28">
        <v>0</v>
      </c>
      <c r="H169" s="28">
        <v>122300</v>
      </c>
      <c r="I169" s="28">
        <v>0</v>
      </c>
      <c r="J169" s="17">
        <f t="shared" si="46"/>
        <v>0</v>
      </c>
      <c r="K169" s="28">
        <v>0</v>
      </c>
      <c r="L169" s="28">
        <v>0</v>
      </c>
      <c r="M169" s="28">
        <v>0</v>
      </c>
      <c r="N169" s="17" t="str">
        <f t="shared" si="47"/>
        <v xml:space="preserve"> </v>
      </c>
      <c r="O169" s="28">
        <v>0</v>
      </c>
      <c r="P169" s="18">
        <f t="shared" si="48"/>
        <v>-122300</v>
      </c>
    </row>
    <row r="170" spans="1:16" x14ac:dyDescent="0.3">
      <c r="A170" s="26" t="s">
        <v>319</v>
      </c>
      <c r="B170" s="13" t="str">
        <f t="shared" si="52"/>
        <v>7</v>
      </c>
      <c r="C170" s="13" t="str">
        <f t="shared" si="53"/>
        <v>79</v>
      </c>
      <c r="D170" s="13" t="str">
        <f t="shared" si="54"/>
        <v>797</v>
      </c>
      <c r="E170" s="27" t="s">
        <v>260</v>
      </c>
      <c r="F170" s="28">
        <v>1500</v>
      </c>
      <c r="G170" s="28">
        <v>0</v>
      </c>
      <c r="H170" s="28">
        <v>1500</v>
      </c>
      <c r="I170" s="28">
        <v>0</v>
      </c>
      <c r="J170" s="17">
        <f t="shared" si="46"/>
        <v>0</v>
      </c>
      <c r="K170" s="28">
        <v>0</v>
      </c>
      <c r="L170" s="28">
        <v>0</v>
      </c>
      <c r="M170" s="28">
        <v>0</v>
      </c>
      <c r="N170" s="17" t="str">
        <f t="shared" si="47"/>
        <v xml:space="preserve"> </v>
      </c>
      <c r="O170" s="28">
        <v>0</v>
      </c>
      <c r="P170" s="18">
        <f t="shared" si="48"/>
        <v>-1500</v>
      </c>
    </row>
    <row r="171" spans="1:16" s="16" customFormat="1" x14ac:dyDescent="0.3">
      <c r="A171" s="4"/>
      <c r="B171" s="4"/>
      <c r="C171" s="4"/>
      <c r="D171" s="4"/>
      <c r="E171" s="4" t="s">
        <v>20</v>
      </c>
      <c r="F171" s="19">
        <f>SUBTOTAL(9,F156:F170)</f>
        <v>6856600</v>
      </c>
      <c r="G171" s="19">
        <f>SUBTOTAL(9,G156:G170)</f>
        <v>1275408.07</v>
      </c>
      <c r="H171" s="19">
        <f>SUBTOTAL(9,H156:H170)</f>
        <v>8132008.0700000003</v>
      </c>
      <c r="I171" s="19">
        <f>SUBTOTAL(9,I156:I170)</f>
        <v>10430106.220000001</v>
      </c>
      <c r="J171" s="20">
        <f t="shared" ref="J171" si="55">I171/H171</f>
        <v>1.2825990985520506</v>
      </c>
      <c r="K171" s="19">
        <f>SUBTOTAL(9,K156:K170)</f>
        <v>10861679.59</v>
      </c>
      <c r="L171" s="19">
        <f>SUBTOTAL(9,L156:L170)</f>
        <v>675408</v>
      </c>
      <c r="M171" s="19">
        <f>SUBTOTAL(9,M156:M170)</f>
        <v>10186271.59</v>
      </c>
      <c r="N171" s="20">
        <f t="shared" si="47"/>
        <v>0.9766220376996313</v>
      </c>
      <c r="O171" s="19">
        <f>SUBTOTAL(9,O156:O170)</f>
        <v>243834.63</v>
      </c>
      <c r="P171" s="19">
        <f>SUBTOTAL(9,P156:P170)</f>
        <v>2298098.1500000004</v>
      </c>
    </row>
    <row r="172" spans="1:16" x14ac:dyDescent="0.3">
      <c r="A172" s="1"/>
      <c r="B172" s="13"/>
      <c r="C172" s="13"/>
      <c r="D172" s="13"/>
      <c r="E172" s="2"/>
      <c r="F172" s="3"/>
      <c r="G172" s="3"/>
      <c r="H172" s="3"/>
      <c r="I172" s="3"/>
      <c r="J172" s="17"/>
      <c r="K172" s="3"/>
      <c r="L172" s="3"/>
      <c r="M172" s="3"/>
      <c r="N172" s="17"/>
      <c r="O172" s="3"/>
      <c r="P172" s="18"/>
    </row>
    <row r="173" spans="1:16" x14ac:dyDescent="0.3">
      <c r="A173" s="26" t="s">
        <v>320</v>
      </c>
      <c r="B173" s="13" t="str">
        <f t="shared" si="43"/>
        <v>8</v>
      </c>
      <c r="C173" s="13" t="str">
        <f t="shared" si="44"/>
        <v>82</v>
      </c>
      <c r="D173" s="13" t="str">
        <f t="shared" si="45"/>
        <v>820</v>
      </c>
      <c r="E173" s="27" t="s">
        <v>321</v>
      </c>
      <c r="F173" s="28">
        <v>300000</v>
      </c>
      <c r="G173" s="28">
        <v>0</v>
      </c>
      <c r="H173" s="28">
        <v>300000</v>
      </c>
      <c r="I173" s="28">
        <v>0</v>
      </c>
      <c r="J173" s="17">
        <f t="shared" ref="J173:J184" si="56">IF(H173=0," ",I173/H173)</f>
        <v>0</v>
      </c>
      <c r="K173" s="28">
        <v>0</v>
      </c>
      <c r="L173" s="28">
        <v>0</v>
      </c>
      <c r="M173" s="28">
        <v>0</v>
      </c>
      <c r="N173" s="17" t="str">
        <f t="shared" si="47"/>
        <v xml:space="preserve"> </v>
      </c>
      <c r="O173" s="28">
        <v>0</v>
      </c>
      <c r="P173" s="18">
        <f t="shared" si="48"/>
        <v>-300000</v>
      </c>
    </row>
    <row r="174" spans="1:16" x14ac:dyDescent="0.3">
      <c r="A174" s="26" t="s">
        <v>322</v>
      </c>
      <c r="B174" s="13" t="str">
        <f t="shared" ref="B174:B184" si="57">LEFT(A174,1)</f>
        <v>8</v>
      </c>
      <c r="C174" s="13" t="str">
        <f t="shared" ref="C174:C184" si="58">LEFT(A174,2)</f>
        <v>83</v>
      </c>
      <c r="D174" s="13" t="str">
        <f t="shared" ref="D174:D184" si="59">LEFT(A174,3)</f>
        <v>830</v>
      </c>
      <c r="E174" s="27" t="s">
        <v>323</v>
      </c>
      <c r="F174" s="28">
        <v>18000</v>
      </c>
      <c r="G174" s="28">
        <v>0</v>
      </c>
      <c r="H174" s="28">
        <v>18000</v>
      </c>
      <c r="I174" s="28">
        <v>262.8</v>
      </c>
      <c r="J174" s="17">
        <f t="shared" si="56"/>
        <v>1.46E-2</v>
      </c>
      <c r="K174" s="28">
        <v>262.8</v>
      </c>
      <c r="L174" s="28">
        <v>0</v>
      </c>
      <c r="M174" s="28">
        <v>262.8</v>
      </c>
      <c r="N174" s="17">
        <f t="shared" si="47"/>
        <v>1</v>
      </c>
      <c r="O174" s="28">
        <v>0</v>
      </c>
      <c r="P174" s="18">
        <f t="shared" si="48"/>
        <v>-17737.2</v>
      </c>
    </row>
    <row r="175" spans="1:16" x14ac:dyDescent="0.3">
      <c r="A175" s="26" t="s">
        <v>324</v>
      </c>
      <c r="B175" s="13" t="str">
        <f t="shared" si="57"/>
        <v>8</v>
      </c>
      <c r="C175" s="13" t="str">
        <f t="shared" si="58"/>
        <v>83</v>
      </c>
      <c r="D175" s="13" t="str">
        <f t="shared" si="59"/>
        <v>830</v>
      </c>
      <c r="E175" s="27" t="s">
        <v>325</v>
      </c>
      <c r="F175" s="28">
        <v>170000</v>
      </c>
      <c r="G175" s="28">
        <v>0</v>
      </c>
      <c r="H175" s="28">
        <v>170000</v>
      </c>
      <c r="I175" s="28">
        <v>18557.03</v>
      </c>
      <c r="J175" s="17">
        <f t="shared" si="56"/>
        <v>0.10915899999999999</v>
      </c>
      <c r="K175" s="28">
        <v>18557.03</v>
      </c>
      <c r="L175" s="28">
        <v>0</v>
      </c>
      <c r="M175" s="28">
        <v>18557.03</v>
      </c>
      <c r="N175" s="17">
        <f t="shared" si="47"/>
        <v>1</v>
      </c>
      <c r="O175" s="28">
        <v>0</v>
      </c>
      <c r="P175" s="18">
        <f t="shared" si="48"/>
        <v>-151442.97</v>
      </c>
    </row>
    <row r="176" spans="1:16" x14ac:dyDescent="0.3">
      <c r="A176" s="26" t="s">
        <v>326</v>
      </c>
      <c r="B176" s="13" t="str">
        <f t="shared" si="57"/>
        <v>8</v>
      </c>
      <c r="C176" s="13" t="str">
        <f t="shared" si="58"/>
        <v>83</v>
      </c>
      <c r="D176" s="13" t="str">
        <f t="shared" si="59"/>
        <v>830</v>
      </c>
      <c r="E176" s="27" t="s">
        <v>327</v>
      </c>
      <c r="F176" s="28">
        <v>35000</v>
      </c>
      <c r="G176" s="28">
        <v>0</v>
      </c>
      <c r="H176" s="28">
        <v>35000</v>
      </c>
      <c r="I176" s="28">
        <v>738</v>
      </c>
      <c r="J176" s="17">
        <f t="shared" si="56"/>
        <v>2.1085714285714284E-2</v>
      </c>
      <c r="K176" s="28">
        <v>738</v>
      </c>
      <c r="L176" s="28">
        <v>0</v>
      </c>
      <c r="M176" s="28">
        <v>738</v>
      </c>
      <c r="N176" s="17">
        <f t="shared" si="47"/>
        <v>1</v>
      </c>
      <c r="O176" s="28">
        <v>0</v>
      </c>
      <c r="P176" s="18">
        <f t="shared" si="48"/>
        <v>-34262</v>
      </c>
    </row>
    <row r="177" spans="1:16" x14ac:dyDescent="0.3">
      <c r="A177" s="26" t="s">
        <v>328</v>
      </c>
      <c r="B177" s="13" t="str">
        <f t="shared" si="57"/>
        <v>8</v>
      </c>
      <c r="C177" s="13" t="str">
        <f t="shared" si="58"/>
        <v>83</v>
      </c>
      <c r="D177" s="13" t="str">
        <f t="shared" si="59"/>
        <v>831</v>
      </c>
      <c r="E177" s="27" t="s">
        <v>329</v>
      </c>
      <c r="F177" s="28">
        <v>480000</v>
      </c>
      <c r="G177" s="28">
        <v>0</v>
      </c>
      <c r="H177" s="28">
        <v>480000</v>
      </c>
      <c r="I177" s="28">
        <v>10920.75</v>
      </c>
      <c r="J177" s="17">
        <f t="shared" si="56"/>
        <v>2.2751562499999999E-2</v>
      </c>
      <c r="K177" s="28">
        <v>1551.44</v>
      </c>
      <c r="L177" s="28">
        <v>0</v>
      </c>
      <c r="M177" s="28">
        <v>1551.44</v>
      </c>
      <c r="N177" s="17">
        <f t="shared" si="47"/>
        <v>0.14206350296453998</v>
      </c>
      <c r="O177" s="28">
        <v>9369.31</v>
      </c>
      <c r="P177" s="18">
        <f t="shared" si="48"/>
        <v>-469079.25</v>
      </c>
    </row>
    <row r="178" spans="1:16" x14ac:dyDescent="0.3">
      <c r="A178" s="26" t="s">
        <v>330</v>
      </c>
      <c r="B178" s="13" t="str">
        <f t="shared" si="57"/>
        <v>8</v>
      </c>
      <c r="C178" s="13" t="str">
        <f t="shared" si="58"/>
        <v>83</v>
      </c>
      <c r="D178" s="13" t="str">
        <f t="shared" si="59"/>
        <v>831</v>
      </c>
      <c r="E178" s="27" t="s">
        <v>331</v>
      </c>
      <c r="F178" s="28">
        <v>400000</v>
      </c>
      <c r="G178" s="28">
        <v>0</v>
      </c>
      <c r="H178" s="28">
        <v>400000</v>
      </c>
      <c r="I178" s="28">
        <v>62458.06</v>
      </c>
      <c r="J178" s="17">
        <f t="shared" si="56"/>
        <v>0.15614514999999998</v>
      </c>
      <c r="K178" s="28">
        <v>62458.06</v>
      </c>
      <c r="L178" s="28">
        <v>0</v>
      </c>
      <c r="M178" s="28">
        <v>62458.06</v>
      </c>
      <c r="N178" s="17">
        <f t="shared" si="47"/>
        <v>1</v>
      </c>
      <c r="O178" s="28">
        <v>0</v>
      </c>
      <c r="P178" s="18">
        <f t="shared" si="48"/>
        <v>-337541.94</v>
      </c>
    </row>
    <row r="179" spans="1:16" x14ac:dyDescent="0.3">
      <c r="A179" s="26" t="s">
        <v>332</v>
      </c>
      <c r="B179" s="13" t="str">
        <f t="shared" si="57"/>
        <v>8</v>
      </c>
      <c r="C179" s="13" t="str">
        <f t="shared" si="58"/>
        <v>83</v>
      </c>
      <c r="D179" s="13" t="str">
        <f t="shared" si="59"/>
        <v>831</v>
      </c>
      <c r="E179" s="27" t="s">
        <v>333</v>
      </c>
      <c r="F179" s="28">
        <v>0</v>
      </c>
      <c r="G179" s="28">
        <v>0</v>
      </c>
      <c r="H179" s="28">
        <v>0</v>
      </c>
      <c r="I179" s="28">
        <v>0</v>
      </c>
      <c r="J179" s="17" t="str">
        <f t="shared" si="56"/>
        <v xml:space="preserve"> </v>
      </c>
      <c r="K179" s="28">
        <v>0</v>
      </c>
      <c r="L179" s="28">
        <v>0</v>
      </c>
      <c r="M179" s="28">
        <v>0</v>
      </c>
      <c r="N179" s="17" t="str">
        <f t="shared" si="47"/>
        <v xml:space="preserve"> </v>
      </c>
      <c r="O179" s="28">
        <v>0</v>
      </c>
      <c r="P179" s="18">
        <f t="shared" si="48"/>
        <v>0</v>
      </c>
    </row>
    <row r="180" spans="1:16" x14ac:dyDescent="0.3">
      <c r="A180" s="26" t="s">
        <v>334</v>
      </c>
      <c r="B180" s="13" t="str">
        <f t="shared" si="57"/>
        <v>8</v>
      </c>
      <c r="C180" s="13" t="str">
        <f t="shared" si="58"/>
        <v>83</v>
      </c>
      <c r="D180" s="13" t="str">
        <f t="shared" si="59"/>
        <v>831</v>
      </c>
      <c r="E180" s="27" t="s">
        <v>335</v>
      </c>
      <c r="F180" s="28">
        <v>0</v>
      </c>
      <c r="G180" s="28">
        <v>0</v>
      </c>
      <c r="H180" s="28">
        <v>0</v>
      </c>
      <c r="I180" s="28">
        <v>619131</v>
      </c>
      <c r="J180" s="17" t="str">
        <f t="shared" si="56"/>
        <v xml:space="preserve"> </v>
      </c>
      <c r="K180" s="28">
        <v>619131</v>
      </c>
      <c r="L180" s="28">
        <v>0</v>
      </c>
      <c r="M180" s="28">
        <v>619131</v>
      </c>
      <c r="N180" s="17">
        <f t="shared" si="47"/>
        <v>1</v>
      </c>
      <c r="O180" s="28">
        <v>0</v>
      </c>
      <c r="P180" s="18">
        <f t="shared" si="48"/>
        <v>619131</v>
      </c>
    </row>
    <row r="181" spans="1:16" x14ac:dyDescent="0.3">
      <c r="A181" s="26" t="s">
        <v>336</v>
      </c>
      <c r="B181" s="13" t="str">
        <f t="shared" si="57"/>
        <v>8</v>
      </c>
      <c r="C181" s="13" t="str">
        <f t="shared" si="58"/>
        <v>85</v>
      </c>
      <c r="D181" s="13" t="str">
        <f t="shared" si="59"/>
        <v>850</v>
      </c>
      <c r="E181" s="27" t="s">
        <v>337</v>
      </c>
      <c r="F181" s="28">
        <v>0</v>
      </c>
      <c r="G181" s="28">
        <v>0</v>
      </c>
      <c r="H181" s="28">
        <v>0</v>
      </c>
      <c r="I181" s="28">
        <v>500</v>
      </c>
      <c r="J181" s="17" t="str">
        <f t="shared" si="56"/>
        <v xml:space="preserve"> </v>
      </c>
      <c r="K181" s="28">
        <v>500</v>
      </c>
      <c r="L181" s="28">
        <v>0</v>
      </c>
      <c r="M181" s="28">
        <v>500</v>
      </c>
      <c r="N181" s="17">
        <f t="shared" si="47"/>
        <v>1</v>
      </c>
      <c r="O181" s="28">
        <v>0</v>
      </c>
      <c r="P181" s="18">
        <f t="shared" si="48"/>
        <v>500</v>
      </c>
    </row>
    <row r="182" spans="1:16" x14ac:dyDescent="0.3">
      <c r="A182" s="26" t="s">
        <v>338</v>
      </c>
      <c r="B182" s="13" t="str">
        <f t="shared" si="57"/>
        <v>8</v>
      </c>
      <c r="C182" s="13" t="str">
        <f t="shared" si="58"/>
        <v>87</v>
      </c>
      <c r="D182" s="13" t="str">
        <f t="shared" si="59"/>
        <v>870</v>
      </c>
      <c r="E182" s="27" t="s">
        <v>339</v>
      </c>
      <c r="F182" s="28">
        <v>0</v>
      </c>
      <c r="G182" s="28">
        <v>36763217.539999999</v>
      </c>
      <c r="H182" s="28">
        <v>36763217.539999999</v>
      </c>
      <c r="I182" s="28">
        <v>0</v>
      </c>
      <c r="J182" s="17">
        <f t="shared" si="56"/>
        <v>0</v>
      </c>
      <c r="K182" s="28">
        <v>0</v>
      </c>
      <c r="L182" s="28">
        <v>0</v>
      </c>
      <c r="M182" s="28">
        <v>0</v>
      </c>
      <c r="N182" s="17" t="str">
        <f t="shared" si="47"/>
        <v xml:space="preserve"> </v>
      </c>
      <c r="O182" s="28">
        <v>0</v>
      </c>
      <c r="P182" s="18">
        <f t="shared" si="48"/>
        <v>-36763217.539999999</v>
      </c>
    </row>
    <row r="183" spans="1:16" x14ac:dyDescent="0.3">
      <c r="A183" s="26" t="s">
        <v>340</v>
      </c>
      <c r="B183" s="13" t="str">
        <f t="shared" si="57"/>
        <v>8</v>
      </c>
      <c r="C183" s="13" t="str">
        <f t="shared" si="58"/>
        <v>87</v>
      </c>
      <c r="D183" s="13" t="str">
        <f t="shared" si="59"/>
        <v>870</v>
      </c>
      <c r="E183" s="27" t="s">
        <v>341</v>
      </c>
      <c r="F183" s="28">
        <v>0</v>
      </c>
      <c r="G183" s="28">
        <v>64661.05</v>
      </c>
      <c r="H183" s="28">
        <v>64661.05</v>
      </c>
      <c r="I183" s="28">
        <v>0</v>
      </c>
      <c r="J183" s="17">
        <f t="shared" si="56"/>
        <v>0</v>
      </c>
      <c r="K183" s="28">
        <v>0</v>
      </c>
      <c r="L183" s="28">
        <v>0</v>
      </c>
      <c r="M183" s="28">
        <v>0</v>
      </c>
      <c r="N183" s="17" t="str">
        <f t="shared" si="47"/>
        <v xml:space="preserve"> </v>
      </c>
      <c r="O183" s="28">
        <v>0</v>
      </c>
      <c r="P183" s="18">
        <f t="shared" si="48"/>
        <v>-64661.05</v>
      </c>
    </row>
    <row r="184" spans="1:16" x14ac:dyDescent="0.3">
      <c r="A184" s="26" t="s">
        <v>342</v>
      </c>
      <c r="B184" s="13" t="str">
        <f t="shared" si="57"/>
        <v>9</v>
      </c>
      <c r="C184" s="13" t="str">
        <f t="shared" si="58"/>
        <v>91</v>
      </c>
      <c r="D184" s="13" t="str">
        <f t="shared" si="59"/>
        <v>913</v>
      </c>
      <c r="E184" s="27" t="s">
        <v>343</v>
      </c>
      <c r="F184" s="28">
        <v>50000000</v>
      </c>
      <c r="G184" s="28">
        <v>0</v>
      </c>
      <c r="H184" s="28">
        <v>50000000</v>
      </c>
      <c r="I184" s="28">
        <v>48934583</v>
      </c>
      <c r="J184" s="17">
        <f t="shared" si="56"/>
        <v>0.97869165999999996</v>
      </c>
      <c r="K184" s="28">
        <v>0</v>
      </c>
      <c r="L184" s="28">
        <v>0</v>
      </c>
      <c r="M184" s="28">
        <v>0</v>
      </c>
      <c r="N184" s="17">
        <f t="shared" si="47"/>
        <v>0</v>
      </c>
      <c r="O184" s="28">
        <v>48934583</v>
      </c>
      <c r="P184" s="18">
        <f t="shared" si="48"/>
        <v>-1065417</v>
      </c>
    </row>
    <row r="185" spans="1:16" s="16" customFormat="1" x14ac:dyDescent="0.3">
      <c r="A185" s="4"/>
      <c r="B185" s="4"/>
      <c r="C185" s="4"/>
      <c r="D185" s="4"/>
      <c r="E185" s="4" t="s">
        <v>21</v>
      </c>
      <c r="F185" s="19">
        <f>SUBTOTAL(9,F173:F184)</f>
        <v>51403000</v>
      </c>
      <c r="G185" s="19">
        <f>SUBTOTAL(9,G173:G184)</f>
        <v>36827878.589999996</v>
      </c>
      <c r="H185" s="19">
        <f>SUBTOTAL(9,H173:H184)</f>
        <v>88230878.590000004</v>
      </c>
      <c r="I185" s="19">
        <f>SUBTOTAL(9,I173:I184)</f>
        <v>49647150.640000001</v>
      </c>
      <c r="J185" s="20">
        <f t="shared" ref="J185" si="60">I185/H185</f>
        <v>0.56269586604373856</v>
      </c>
      <c r="K185" s="19">
        <f>SUBTOTAL(9,K173:K184)</f>
        <v>703198.33</v>
      </c>
      <c r="L185" s="19">
        <f>SUBTOTAL(9,L173:L184)</f>
        <v>0</v>
      </c>
      <c r="M185" s="19">
        <f>SUBTOTAL(9,M173:M184)</f>
        <v>703198.33</v>
      </c>
      <c r="N185" s="20">
        <f t="shared" ref="N185" si="61">M185/I185</f>
        <v>1.4163921210685616E-2</v>
      </c>
      <c r="O185" s="19">
        <f>SUBTOTAL(9,O173:O184)</f>
        <v>48943952.310000002</v>
      </c>
      <c r="P185" s="19">
        <f>SUBTOTAL(9,P173:P184)</f>
        <v>-38583727.949999996</v>
      </c>
    </row>
    <row r="187" spans="1:16" s="16" customFormat="1" x14ac:dyDescent="0.3">
      <c r="E187" s="16" t="s">
        <v>22</v>
      </c>
      <c r="F187" s="19">
        <f>F185+F171+F154</f>
        <v>311156950</v>
      </c>
      <c r="G187" s="19">
        <f>G185+G171+G154</f>
        <v>49489285.43</v>
      </c>
      <c r="H187" s="19">
        <f>H185+H171+H154</f>
        <v>360646235.42999995</v>
      </c>
      <c r="I187" s="19">
        <f>I185+I171+I154</f>
        <v>324855555.34000003</v>
      </c>
      <c r="J187" s="20">
        <f t="shared" ref="J187" si="62">I187/H187</f>
        <v>0.90075959049641385</v>
      </c>
      <c r="K187" s="19">
        <f>K185+K171+K154</f>
        <v>246429126.93999997</v>
      </c>
      <c r="L187" s="19">
        <f>L185+L171+L154</f>
        <v>4973562.459999999</v>
      </c>
      <c r="M187" s="19">
        <f>M185+M171+M154</f>
        <v>241455564.48000002</v>
      </c>
      <c r="N187" s="20">
        <f t="shared" ref="N187" si="63">M187/I187</f>
        <v>0.7432705413557974</v>
      </c>
      <c r="O187" s="19">
        <f>O185+O171+O154</f>
        <v>83399990.860000014</v>
      </c>
      <c r="P187" s="19">
        <f>P185+P171+P154</f>
        <v>-35790680.089999996</v>
      </c>
    </row>
    <row r="189" spans="1:16" x14ac:dyDescent="0.3">
      <c r="F189" s="25"/>
      <c r="G189" s="25"/>
      <c r="H189" s="25"/>
      <c r="I189" s="25"/>
      <c r="K189" s="25"/>
      <c r="L189" s="25"/>
      <c r="M189" s="25"/>
      <c r="O189" s="25"/>
      <c r="P189" s="18"/>
    </row>
    <row r="190" spans="1:16" x14ac:dyDescent="0.3">
      <c r="F190" s="25"/>
      <c r="G190" s="25"/>
      <c r="H190" s="25"/>
      <c r="I190" s="25"/>
      <c r="K190" s="25"/>
      <c r="L190" s="25"/>
      <c r="M190" s="25"/>
      <c r="O190" s="25"/>
    </row>
  </sheetData>
  <autoFilter ref="A5:P184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54 N185 N187 N171 J187 J185 J171 J154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29 DIC 21</vt:lpstr>
      <vt:lpstr>'EJECUCIÓN INGRESOS 29 DIC 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2022-01-05T08:29:08Z</dcterms:modified>
</cp:coreProperties>
</file>