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2 - FEBRERO\"/>
    </mc:Choice>
  </mc:AlternateContent>
  <xr:revisionPtr revIDLastSave="0" documentId="13_ncr:1_{5E7F239D-086A-44F4-8F6D-02149A711C7E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EJECUCIÓN INGRESOS FEBRERO 22" sheetId="1" r:id="rId1"/>
  </sheets>
  <definedNames>
    <definedName name="_xlnm._FilterDatabase" localSheetId="0" hidden="1">'EJECUCIÓN INGRESOS FEBRERO 22'!$A$5:$P$142</definedName>
    <definedName name="_xlnm.Print_Titles" localSheetId="0">'EJECUCIÓN INGRESOS FEBRERO 22'!$1:$5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5" i="1" l="1"/>
  <c r="P136" i="1"/>
  <c r="P137" i="1"/>
  <c r="P138" i="1"/>
  <c r="P139" i="1"/>
  <c r="P140" i="1"/>
  <c r="P141" i="1"/>
  <c r="P142" i="1"/>
  <c r="P125" i="1"/>
  <c r="P126" i="1"/>
  <c r="P127" i="1"/>
  <c r="P128" i="1"/>
  <c r="P129" i="1"/>
  <c r="P130" i="1"/>
  <c r="P131" i="1"/>
  <c r="P132" i="1"/>
  <c r="N126" i="1" l="1"/>
  <c r="N127" i="1"/>
  <c r="N128" i="1"/>
  <c r="N129" i="1"/>
  <c r="N130" i="1"/>
  <c r="N131" i="1"/>
  <c r="N132" i="1"/>
  <c r="J126" i="1"/>
  <c r="J127" i="1"/>
  <c r="J128" i="1"/>
  <c r="J129" i="1"/>
  <c r="J130" i="1"/>
  <c r="J131" i="1"/>
  <c r="J132" i="1"/>
  <c r="B131" i="1"/>
  <c r="C131" i="1"/>
  <c r="D131" i="1"/>
  <c r="B132" i="1"/>
  <c r="C132" i="1"/>
  <c r="D132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N136" i="1" l="1"/>
  <c r="N137" i="1"/>
  <c r="N138" i="1"/>
  <c r="N139" i="1"/>
  <c r="N140" i="1"/>
  <c r="N141" i="1"/>
  <c r="N142" i="1"/>
  <c r="J136" i="1"/>
  <c r="J137" i="1"/>
  <c r="J138" i="1"/>
  <c r="J139" i="1"/>
  <c r="J140" i="1"/>
  <c r="J141" i="1"/>
  <c r="J14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N125" i="1" l="1"/>
  <c r="B126" i="1" l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36" i="1" l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33" i="1" l="1"/>
  <c r="L133" i="1"/>
  <c r="M133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25" i="1" l="1"/>
  <c r="F123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23" i="1" l="1"/>
  <c r="M123" i="1"/>
  <c r="L123" i="1"/>
  <c r="K123" i="1"/>
  <c r="I123" i="1"/>
  <c r="H123" i="1"/>
  <c r="G123" i="1"/>
  <c r="N123" i="1" l="1"/>
  <c r="J123" i="1"/>
  <c r="N135" i="1" l="1"/>
  <c r="N6" i="1"/>
  <c r="J135" i="1"/>
  <c r="O143" i="1"/>
  <c r="M143" i="1"/>
  <c r="L143" i="1"/>
  <c r="K143" i="1"/>
  <c r="I143" i="1"/>
  <c r="H143" i="1"/>
  <c r="G143" i="1"/>
  <c r="F143" i="1"/>
  <c r="O133" i="1"/>
  <c r="G133" i="1"/>
  <c r="H133" i="1"/>
  <c r="I133" i="1"/>
  <c r="F133" i="1"/>
  <c r="B7" i="1"/>
  <c r="B125" i="1"/>
  <c r="C125" i="1"/>
  <c r="D125" i="1"/>
  <c r="B135" i="1"/>
  <c r="C135" i="1"/>
  <c r="D135" i="1"/>
  <c r="B6" i="1"/>
  <c r="F145" i="1" l="1"/>
  <c r="I145" i="1"/>
  <c r="K145" i="1"/>
  <c r="O145" i="1"/>
  <c r="G145" i="1"/>
  <c r="L145" i="1"/>
  <c r="H145" i="1"/>
  <c r="M145" i="1"/>
  <c r="N133" i="1"/>
  <c r="P143" i="1"/>
  <c r="P133" i="1"/>
  <c r="N143" i="1"/>
  <c r="J133" i="1"/>
  <c r="J143" i="1"/>
  <c r="P6" i="1"/>
  <c r="P123" i="1" s="1"/>
  <c r="J145" i="1" l="1"/>
  <c r="P145" i="1"/>
  <c r="N145" i="1"/>
</calcChain>
</file>

<file path=xl/sharedStrings.xml><?xml version="1.0" encoding="utf-8"?>
<sst xmlns="http://schemas.openxmlformats.org/spreadsheetml/2006/main" count="289" uniqueCount="286">
  <si>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</si>
  <si>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</si>
  <si>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</si>
  <si>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</si>
  <si>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</si>
  <si>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</si>
  <si>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</si>
  <si>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</si>
  <si>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</si>
  <si>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</si>
  <si>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</si>
  <si>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</si>
  <si>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</si>
  <si>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</si>
  <si>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</si>
  <si>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</si>
  <si>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</si>
  <si>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</si>
  <si>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</si>
  <si>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</si>
  <si>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</si>
  <si>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</si>
  <si>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</si>
  <si>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</si>
  <si>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</si>
  <si>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</si>
  <si>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</si>
  <si>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</si>
  <si>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</si>
  <si>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</si>
  <si>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</si>
  <si>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</si>
  <si>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</si>
  <si>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</si>
  <si>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</si>
  <si>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</si>
  <si>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</si>
  <si>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</si>
  <si>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</si>
  <si>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</si>
  <si>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</si>
  <si>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</si>
  <si>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</si>
  <si>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</si>
  <si>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</si>
  <si>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</si>
  <si>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</si>
  <si>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</si>
  <si>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</si>
  <si>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</si>
  <si>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</si>
  <si>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</si>
  <si>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</si>
  <si>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</si>
  <si>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</si>
  <si>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</si>
  <si>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</si>
  <si>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</si>
  <si>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</si>
  <si>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</si>
  <si>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</si>
  <si>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</si>
  <si>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</si>
  <si>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</si>
  <si>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</si>
  <si>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</si>
  <si>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</si>
  <si>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</si>
  <si>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</si>
  <si>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</si>
  <si>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</si>
  <si>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</si>
  <si>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</si>
  <si>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</si>
  <si>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</si>
  <si>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</si>
  <si>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</si>
  <si>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</si>
  <si>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</si>
  <si>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</si>
  <si>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</si>
  <si>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</si>
  <si>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</si>
  <si>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</si>
  <si>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</si>
  <si>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</si>
  <si>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</si>
  <si>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</si>
  <si>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</si>
  <si>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</si>
  <si>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</si>
  <si>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</si>
  <si>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</si>
  <si>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</si>
  <si>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</si>
  <si>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</si>
  <si>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</si>
  <si>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</si>
  <si>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</si>
  <si>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</si>
  <si>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</si>
  <si>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</si>
  <si>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</si>
  <si>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</si>
  <si>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</si>
  <si>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</si>
  <si>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</si>
  <si>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</si>
  <si>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</si>
  <si>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</si>
  <si>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</si>
  <si>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</si>
  <si>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</si>
  <si>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</si>
  <si>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</si>
  <si>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</si>
  <si>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</si>
  <si>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</si>
  <si>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</si>
  <si>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</si>
  <si>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</si>
  <si>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</si>
  <si>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</si>
  <si>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</si>
  <si>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</si>
  <si>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</si>
  <si>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</si>
  <si>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</si>
  <si>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</si>
  <si>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</si>
  <si>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</si>
  <si>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</si>
  <si>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</si>
  <si>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</si>
  <si>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</si>
  <si>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</si>
  <si>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</si>
  <si>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</si>
  <si>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</si>
  <si>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</si>
  <si>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</si>
  <si>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</si>
  <si>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</si>
  <si>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</si>
  <si>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</si>
  <si>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</si>
  <si>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</si>
  <si>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</si>
  <si>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</si>
  <si>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</si>
  <si>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</si>
  <si>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</si>
  <si>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</si>
  <si>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</si>
  <si>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</si>
  <si>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</si>
  <si>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</si>
  <si>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42200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</si>
  <si>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</si>
  <si>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</si>
  <si>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</si>
  <si>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</si>
  <si>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</si>
  <si>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</si>
  <si>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</si>
  <si>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</si>
  <si>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</si>
  <si>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</si>
  <si>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</si>
  <si>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</si>
  <si>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</si>
  <si>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</si>
  <si>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</si>
  <si>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</si>
  <si>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</si>
  <si>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</si>
  <si>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</si>
  <si>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</si>
  <si>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</si>
  <si>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</si>
  <si>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</si>
  <si>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</si>
  <si>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</si>
  <si>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</si>
  <si>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</si>
  <si>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</si>
  <si>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</si>
  <si>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</si>
  <si>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</si>
  <si>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</si>
  <si>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</si>
  <si>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</si>
  <si>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</si>
  <si>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</si>
  <si>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</si>
  <si>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</si>
  <si>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45160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</si>
  <si>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</si>
  <si>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</si>
  <si>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</si>
  <si>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</si>
  <si>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</si>
  <si>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</si>
  <si>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</si>
  <si>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</si>
  <si>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</si>
  <si>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</si>
  <si>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49703</t>
  </si>
  <si>
    <t>Proyecto URBAN GREEN UP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</si>
  <si>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</si>
  <si>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</si>
  <si>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</si>
  <si>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</si>
  <si>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</si>
  <si>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</si>
  <si>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</si>
  <si>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</si>
  <si>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</si>
  <si>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</si>
  <si>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</si>
  <si>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</si>
  <si>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</si>
  <si>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</si>
  <si>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</si>
  <si>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</si>
  <si>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</si>
  <si>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</si>
  <si>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</si>
  <si>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</si>
  <si>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</si>
  <si>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</si>
  <si>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</si>
  <si>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72300</t>
  </si>
  <si>
    <t>75063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</si>
  <si>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</si>
  <si>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</si>
  <si>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</si>
  <si>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</si>
  <si>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</si>
  <si>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</si>
  <si>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</si>
  <si>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</si>
  <si>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</si>
  <si>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</si>
  <si>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</si>
  <si>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</si>
  <si>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</si>
  <si>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</si>
  <si>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</si>
  <si>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87010</t>
  </si>
  <si>
    <t>Para gastos con financiación afectada.</t>
  </si>
  <si>
    <t>91300</t>
  </si>
  <si>
    <t>Préstam recibidos a l/p de entes de fuera del sector público</t>
  </si>
  <si>
    <t>75002</t>
  </si>
  <si>
    <t>45161</t>
  </si>
  <si>
    <t>45162</t>
  </si>
  <si>
    <t>45163</t>
  </si>
  <si>
    <t>42094</t>
  </si>
  <si>
    <t>Protección del Medio Ambiente</t>
  </si>
  <si>
    <t>Tasa prestación servicio centro de protección animal</t>
  </si>
  <si>
    <t>34905</t>
  </si>
  <si>
    <t>VENTA CUENTO VIAJERO</t>
  </si>
  <si>
    <t>REPARACION ACERAS CON ASFALTO FUNDIDO</t>
  </si>
  <si>
    <t>36001</t>
  </si>
  <si>
    <t>VENTA DE PAPEL</t>
  </si>
  <si>
    <t>39100</t>
  </si>
  <si>
    <t>Multas por infracción prevención sanitaria.</t>
  </si>
  <si>
    <t>MULTAS INFRACC.ORD.PREVENCIÓN SANITARIA</t>
  </si>
  <si>
    <t>Compensación suministros Cúpula del Milenio</t>
  </si>
  <si>
    <t>Mº DE IGUALDAD.- PACTO DE ESTADO CONTRA VIOLENCIA DE GÉNERO</t>
  </si>
  <si>
    <t>MINIST.TRANSP.MOVILIDAD Y AGENDA URBANA. SUBV.AGENDA URBANA</t>
  </si>
  <si>
    <t>42096</t>
  </si>
  <si>
    <t>SUBV.CONTRATACION AGENTE LOCAL DE INNOVACION AÑO 2022</t>
  </si>
  <si>
    <t>De fundaciones estatales.FUNDAC., PLURALISMO Y CONVIVENCIA</t>
  </si>
  <si>
    <t>JCYL- Igualdad de oportunidades</t>
  </si>
  <si>
    <t>EXCYL-Contrat.desempl.Percep.R.G.de Ciudadanía</t>
  </si>
  <si>
    <t>ECYL.- CONTRAT.AGENTES DE IGUALDAD DE OPORTUNIDADES</t>
  </si>
  <si>
    <t>ECYL. Programa mixto: parques y jardines III</t>
  </si>
  <si>
    <t>ECYL: programa mixto Valladolid Cuida V</t>
  </si>
  <si>
    <t>ECYL: programa mixto Pintura IV</t>
  </si>
  <si>
    <t>549</t>
  </si>
  <si>
    <t>Transf. de capital de sociedades mercantiles estatale</t>
  </si>
  <si>
    <t>JCYL- Fondos Europeos PRTR Servicios Sociales</t>
  </si>
  <si>
    <t>JUNTA CYL. PLAN VIVIENDAS AVENIDA DE BURGOS</t>
  </si>
  <si>
    <t>77000</t>
  </si>
  <si>
    <t>Aportaciones empresas Asociación Amigos Catedral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</si>
</sst>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/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FEBRERO 22" xfId="4" xr:uid="{21873945-4140-4722-8C5C-0B9256711A07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8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2022</v>
      </c>
      <c r="G2" s="11"/>
    </row>
    <row r="3" spans="1:16" x14ac:dyDescent="0.3">
      <c r="A3" s="12" t="s">
        <v>15</v>
      </c>
      <c r="B3" s="12"/>
      <c r="C3" s="12"/>
      <c r="D3" s="12"/>
      <c r="F3" s="21">
        <v>44620</v>
      </c>
      <c r="G3" s="13"/>
    </row>
    <row r="5" spans="1:16" s="16" customFormat="1" ht="36" customHeight="1" x14ac:dyDescent="0.3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9142410</v>
      </c>
      <c r="G6" s="28">
        <v>0</v>
      </c>
      <c r="H6" s="28">
        <v>9142410</v>
      </c>
      <c r="I6" s="28">
        <v>1519377.18</v>
      </c>
      <c r="J6" s="17">
        <f>IF(H6=0," ",I6/H6)</f>
        <v>0.16619000679251969</v>
      </c>
      <c r="K6" s="28">
        <v>761867.67</v>
      </c>
      <c r="L6" s="28">
        <v>4358.16</v>
      </c>
      <c r="M6" s="28">
        <v>757509.51</v>
      </c>
      <c r="N6" s="17">
        <f>IF(I6=0," ",M6/I6)</f>
        <v>0.49856580707629167</v>
      </c>
      <c r="O6" s="28">
        <v>761867.67</v>
      </c>
      <c r="P6" s="18">
        <f>I6-H6</f>
        <v>-7623032.8200000003</v>
      </c>
    </row>
    <row r="7" spans="1:16" x14ac:dyDescent="0.3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-0.28000000000000003</v>
      </c>
      <c r="J7" s="17">
        <f t="shared" ref="J7:J70" si="3">IF(H7=0," ",I7/H7)</f>
        <v>-8.4848484848484854E-7</v>
      </c>
      <c r="K7" s="28">
        <v>0</v>
      </c>
      <c r="L7" s="28">
        <v>0.28000000000000003</v>
      </c>
      <c r="M7" s="28">
        <v>-0.28000000000000003</v>
      </c>
      <c r="N7" s="17">
        <f t="shared" ref="N7:N70" si="4">IF(I7=0," ",M7/I7)</f>
        <v>1</v>
      </c>
      <c r="O7" s="28">
        <v>0</v>
      </c>
      <c r="P7" s="18">
        <f t="shared" ref="P7:P70" si="5">I7-H7</f>
        <v>-330000.28000000003</v>
      </c>
    </row>
    <row r="8" spans="1:16" x14ac:dyDescent="0.3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-13117.4</v>
      </c>
      <c r="J8" s="17">
        <f t="shared" si="3"/>
        <v>-1.7726216216216217E-4</v>
      </c>
      <c r="K8" s="28">
        <v>0</v>
      </c>
      <c r="L8" s="28">
        <v>36828.42</v>
      </c>
      <c r="M8" s="28">
        <v>-36828.42</v>
      </c>
      <c r="N8" s="17">
        <f t="shared" si="4"/>
        <v>2.8076005915806483</v>
      </c>
      <c r="O8" s="28">
        <v>23711.02</v>
      </c>
      <c r="P8" s="18">
        <f t="shared" si="5"/>
        <v>-74013117.400000006</v>
      </c>
    </row>
    <row r="9" spans="1:16" x14ac:dyDescent="0.3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7" t="s">
        <v>30</v>
      </c>
      <c r="F9" s="28">
        <v>16000000</v>
      </c>
      <c r="G9" s="28">
        <v>0</v>
      </c>
      <c r="H9" s="28">
        <v>16000000</v>
      </c>
      <c r="I9" s="28">
        <v>15433800.869999999</v>
      </c>
      <c r="J9" s="17">
        <f t="shared" si="3"/>
        <v>0.96461255437499993</v>
      </c>
      <c r="K9" s="28">
        <v>0</v>
      </c>
      <c r="L9" s="28">
        <v>4029.36</v>
      </c>
      <c r="M9" s="28">
        <v>-4029.36</v>
      </c>
      <c r="N9" s="17">
        <f t="shared" si="4"/>
        <v>-2.6107373251343501E-4</v>
      </c>
      <c r="O9" s="28">
        <v>15437830.23</v>
      </c>
      <c r="P9" s="18">
        <f t="shared" si="5"/>
        <v>-566199.13000000082</v>
      </c>
    </row>
    <row r="10" spans="1:16" x14ac:dyDescent="0.3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7" t="s">
        <v>32</v>
      </c>
      <c r="F10" s="28">
        <v>0</v>
      </c>
      <c r="G10" s="28">
        <v>0</v>
      </c>
      <c r="H10" s="28">
        <v>0</v>
      </c>
      <c r="I10" s="28">
        <v>-1604432.1</v>
      </c>
      <c r="J10" s="17" t="str">
        <f t="shared" si="3"/>
        <v xml:space="preserve"> </v>
      </c>
      <c r="K10" s="28">
        <v>0</v>
      </c>
      <c r="L10" s="28">
        <v>1604432.1</v>
      </c>
      <c r="M10" s="28">
        <v>-1604432.1</v>
      </c>
      <c r="N10" s="17">
        <f t="shared" si="4"/>
        <v>1</v>
      </c>
      <c r="O10" s="28">
        <v>0</v>
      </c>
      <c r="P10" s="18">
        <f t="shared" si="5"/>
        <v>-1604432.1</v>
      </c>
    </row>
    <row r="11" spans="1:16" x14ac:dyDescent="0.3">
      <c r="A11" s="26" t="s">
        <v>33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7" t="s">
        <v>34</v>
      </c>
      <c r="F11" s="28">
        <v>11700000</v>
      </c>
      <c r="G11" s="28">
        <v>0</v>
      </c>
      <c r="H11" s="28">
        <v>11700000</v>
      </c>
      <c r="I11" s="28">
        <v>1354997.08</v>
      </c>
      <c r="J11" s="17">
        <f t="shared" si="3"/>
        <v>0.11581171623931624</v>
      </c>
      <c r="K11" s="28">
        <v>1337915.47</v>
      </c>
      <c r="L11" s="28">
        <v>0</v>
      </c>
      <c r="M11" s="28">
        <v>1337915.47</v>
      </c>
      <c r="N11" s="17">
        <f t="shared" si="4"/>
        <v>0.98739361858993813</v>
      </c>
      <c r="O11" s="28">
        <v>17081.61</v>
      </c>
      <c r="P11" s="18">
        <f t="shared" si="5"/>
        <v>-10345002.92</v>
      </c>
    </row>
    <row r="12" spans="1:16" x14ac:dyDescent="0.3">
      <c r="A12" s="26" t="s">
        <v>35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7" t="s">
        <v>36</v>
      </c>
      <c r="F12" s="28">
        <v>6789590</v>
      </c>
      <c r="G12" s="28">
        <v>0</v>
      </c>
      <c r="H12" s="28">
        <v>6789590</v>
      </c>
      <c r="I12" s="28">
        <v>1119092.42</v>
      </c>
      <c r="J12" s="17">
        <f t="shared" si="3"/>
        <v>0.16482474199473016</v>
      </c>
      <c r="K12" s="28">
        <v>565764.43999999994</v>
      </c>
      <c r="L12" s="28">
        <v>12436.46</v>
      </c>
      <c r="M12" s="28">
        <v>553327.98</v>
      </c>
      <c r="N12" s="17">
        <f t="shared" si="4"/>
        <v>0.4944435062834221</v>
      </c>
      <c r="O12" s="28">
        <v>565764.43999999994</v>
      </c>
      <c r="P12" s="18">
        <f t="shared" si="5"/>
        <v>-5670497.5800000001</v>
      </c>
    </row>
    <row r="13" spans="1:16" x14ac:dyDescent="0.3">
      <c r="A13" s="26" t="s">
        <v>37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7" t="s">
        <v>38</v>
      </c>
      <c r="F13" s="28">
        <v>90200</v>
      </c>
      <c r="G13" s="28">
        <v>0</v>
      </c>
      <c r="H13" s="28">
        <v>90200</v>
      </c>
      <c r="I13" s="28">
        <v>14993.25</v>
      </c>
      <c r="J13" s="17">
        <f t="shared" si="3"/>
        <v>0.16622228381374723</v>
      </c>
      <c r="K13" s="28">
        <v>7516.38</v>
      </c>
      <c r="L13" s="28">
        <v>39.51</v>
      </c>
      <c r="M13" s="28">
        <v>7476.87</v>
      </c>
      <c r="N13" s="17">
        <f t="shared" si="4"/>
        <v>0.49868240708318745</v>
      </c>
      <c r="O13" s="28">
        <v>7516.38</v>
      </c>
      <c r="P13" s="18">
        <f t="shared" si="5"/>
        <v>-75206.75</v>
      </c>
    </row>
    <row r="14" spans="1:16" x14ac:dyDescent="0.3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8">
        <v>34110</v>
      </c>
      <c r="G14" s="28">
        <v>0</v>
      </c>
      <c r="H14" s="28">
        <v>34110</v>
      </c>
      <c r="I14" s="28">
        <v>5684.7</v>
      </c>
      <c r="J14" s="17">
        <f t="shared" si="3"/>
        <v>0.16665787159190854</v>
      </c>
      <c r="K14" s="28">
        <v>2842.35</v>
      </c>
      <c r="L14" s="28">
        <v>0</v>
      </c>
      <c r="M14" s="28">
        <v>2842.35</v>
      </c>
      <c r="N14" s="17">
        <f t="shared" si="4"/>
        <v>0.5</v>
      </c>
      <c r="O14" s="28">
        <v>2842.35</v>
      </c>
      <c r="P14" s="18">
        <f t="shared" si="5"/>
        <v>-28425.3</v>
      </c>
    </row>
    <row r="15" spans="1:16" x14ac:dyDescent="0.3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8">
        <v>571330</v>
      </c>
      <c r="G15" s="28">
        <v>0</v>
      </c>
      <c r="H15" s="28">
        <v>571330</v>
      </c>
      <c r="I15" s="28">
        <v>95222.06</v>
      </c>
      <c r="J15" s="17">
        <f t="shared" si="3"/>
        <v>0.16666735511875799</v>
      </c>
      <c r="K15" s="28">
        <v>47611.03</v>
      </c>
      <c r="L15" s="28">
        <v>0</v>
      </c>
      <c r="M15" s="28">
        <v>47611.03</v>
      </c>
      <c r="N15" s="17">
        <f t="shared" si="4"/>
        <v>0.5</v>
      </c>
      <c r="O15" s="28">
        <v>47611.03</v>
      </c>
      <c r="P15" s="18">
        <f t="shared" si="5"/>
        <v>-476107.94</v>
      </c>
    </row>
    <row r="16" spans="1:16" x14ac:dyDescent="0.3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8">
        <v>1713520</v>
      </c>
      <c r="G16" s="28">
        <v>0</v>
      </c>
      <c r="H16" s="28">
        <v>1713520</v>
      </c>
      <c r="I16" s="28">
        <v>285301.53999999998</v>
      </c>
      <c r="J16" s="17">
        <f t="shared" si="3"/>
        <v>0.16650026845324242</v>
      </c>
      <c r="K16" s="28">
        <v>142784.32999999999</v>
      </c>
      <c r="L16" s="28">
        <v>267.12</v>
      </c>
      <c r="M16" s="28">
        <v>142517.21</v>
      </c>
      <c r="N16" s="17">
        <f t="shared" si="4"/>
        <v>0.49953186372565672</v>
      </c>
      <c r="O16" s="28">
        <v>142784.32999999999</v>
      </c>
      <c r="P16" s="18">
        <f t="shared" si="5"/>
        <v>-1428218.46</v>
      </c>
    </row>
    <row r="17" spans="1:16" x14ac:dyDescent="0.3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8">
        <v>2120</v>
      </c>
      <c r="G17" s="28">
        <v>0</v>
      </c>
      <c r="H17" s="28">
        <v>2120</v>
      </c>
      <c r="I17" s="28">
        <v>353.66</v>
      </c>
      <c r="J17" s="17">
        <f t="shared" si="3"/>
        <v>0.16682075471698116</v>
      </c>
      <c r="K17" s="28">
        <v>176.83</v>
      </c>
      <c r="L17" s="28">
        <v>0</v>
      </c>
      <c r="M17" s="28">
        <v>176.83</v>
      </c>
      <c r="N17" s="17">
        <f t="shared" si="4"/>
        <v>0.5</v>
      </c>
      <c r="O17" s="28">
        <v>176.83</v>
      </c>
      <c r="P17" s="18">
        <f t="shared" si="5"/>
        <v>-1766.34</v>
      </c>
    </row>
    <row r="18" spans="1:16" x14ac:dyDescent="0.3">
      <c r="A18" s="26" t="s">
        <v>47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7" t="s">
        <v>48</v>
      </c>
      <c r="F18" s="28">
        <v>5000000</v>
      </c>
      <c r="G18" s="28">
        <v>0</v>
      </c>
      <c r="H18" s="28">
        <v>5000000</v>
      </c>
      <c r="I18" s="28">
        <v>-150126.57999999999</v>
      </c>
      <c r="J18" s="17">
        <f t="shared" si="3"/>
        <v>-3.0025315999999996E-2</v>
      </c>
      <c r="K18" s="28">
        <v>0</v>
      </c>
      <c r="L18" s="28">
        <v>156883.1</v>
      </c>
      <c r="M18" s="28">
        <v>-156883.1</v>
      </c>
      <c r="N18" s="17">
        <f t="shared" si="4"/>
        <v>1.0450054880354966</v>
      </c>
      <c r="O18" s="28">
        <v>6756.52</v>
      </c>
      <c r="P18" s="18">
        <f t="shared" si="5"/>
        <v>-5150126.58</v>
      </c>
    </row>
    <row r="19" spans="1:16" x14ac:dyDescent="0.3">
      <c r="A19" s="26" t="s">
        <v>49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7" t="s">
        <v>50</v>
      </c>
      <c r="F19" s="28">
        <v>40000</v>
      </c>
      <c r="G19" s="28">
        <v>0</v>
      </c>
      <c r="H19" s="28">
        <v>40000</v>
      </c>
      <c r="I19" s="28">
        <v>4008</v>
      </c>
      <c r="J19" s="17">
        <f t="shared" si="3"/>
        <v>0.1002</v>
      </c>
      <c r="K19" s="28">
        <v>0</v>
      </c>
      <c r="L19" s="28">
        <v>0</v>
      </c>
      <c r="M19" s="28">
        <v>0</v>
      </c>
      <c r="N19" s="17">
        <f t="shared" si="4"/>
        <v>0</v>
      </c>
      <c r="O19" s="28">
        <v>4008</v>
      </c>
      <c r="P19" s="18">
        <f t="shared" si="5"/>
        <v>-35992</v>
      </c>
    </row>
    <row r="20" spans="1:16" x14ac:dyDescent="0.3">
      <c r="A20" s="26" t="s">
        <v>51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7" t="s">
        <v>52</v>
      </c>
      <c r="F20" s="28">
        <v>3000000</v>
      </c>
      <c r="G20" s="28">
        <v>0</v>
      </c>
      <c r="H20" s="28">
        <v>3000000</v>
      </c>
      <c r="I20" s="28">
        <v>-174.95</v>
      </c>
      <c r="J20" s="17">
        <f t="shared" si="3"/>
        <v>-5.8316666666666663E-5</v>
      </c>
      <c r="K20" s="28">
        <v>0</v>
      </c>
      <c r="L20" s="28">
        <v>2557.85</v>
      </c>
      <c r="M20" s="28">
        <v>-2557.85</v>
      </c>
      <c r="N20" s="17">
        <f t="shared" si="4"/>
        <v>14.620462989425551</v>
      </c>
      <c r="O20" s="28">
        <v>2382.9</v>
      </c>
      <c r="P20" s="18">
        <f t="shared" si="5"/>
        <v>-3000174.95</v>
      </c>
    </row>
    <row r="21" spans="1:16" x14ac:dyDescent="0.3">
      <c r="A21" s="26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7" t="s">
        <v>54</v>
      </c>
      <c r="F21" s="28">
        <v>170000</v>
      </c>
      <c r="G21" s="28">
        <v>0</v>
      </c>
      <c r="H21" s="28">
        <v>170000</v>
      </c>
      <c r="I21" s="28">
        <v>-1187.71</v>
      </c>
      <c r="J21" s="17">
        <f t="shared" si="3"/>
        <v>-6.9865294117647057E-3</v>
      </c>
      <c r="K21" s="28">
        <v>0</v>
      </c>
      <c r="L21" s="28">
        <v>1963.01</v>
      </c>
      <c r="M21" s="28">
        <v>-1963.01</v>
      </c>
      <c r="N21" s="17">
        <f t="shared" si="4"/>
        <v>1.6527687735221561</v>
      </c>
      <c r="O21" s="28">
        <v>775.3</v>
      </c>
      <c r="P21" s="18">
        <f t="shared" si="5"/>
        <v>-171187.71</v>
      </c>
    </row>
    <row r="22" spans="1:16" x14ac:dyDescent="0.3">
      <c r="A22" s="26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7" t="s">
        <v>56</v>
      </c>
      <c r="F22" s="28">
        <v>120000</v>
      </c>
      <c r="G22" s="28">
        <v>0</v>
      </c>
      <c r="H22" s="28">
        <v>120000</v>
      </c>
      <c r="I22" s="28">
        <v>-236.71</v>
      </c>
      <c r="J22" s="17">
        <f t="shared" si="3"/>
        <v>-1.9725833333333336E-3</v>
      </c>
      <c r="K22" s="28">
        <v>0</v>
      </c>
      <c r="L22" s="28">
        <v>236.71</v>
      </c>
      <c r="M22" s="28">
        <v>-236.71</v>
      </c>
      <c r="N22" s="17">
        <f t="shared" si="4"/>
        <v>1</v>
      </c>
      <c r="O22" s="28">
        <v>0</v>
      </c>
      <c r="P22" s="18">
        <f t="shared" si="5"/>
        <v>-120236.71</v>
      </c>
    </row>
    <row r="23" spans="1:16" x14ac:dyDescent="0.3">
      <c r="A23" s="26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7" t="s">
        <v>58</v>
      </c>
      <c r="F23" s="28">
        <v>280000</v>
      </c>
      <c r="G23" s="28">
        <v>0</v>
      </c>
      <c r="H23" s="28">
        <v>280000</v>
      </c>
      <c r="I23" s="28">
        <v>197.68</v>
      </c>
      <c r="J23" s="17">
        <f t="shared" si="3"/>
        <v>7.0600000000000003E-4</v>
      </c>
      <c r="K23" s="28">
        <v>0</v>
      </c>
      <c r="L23" s="28">
        <v>0</v>
      </c>
      <c r="M23" s="28">
        <v>0</v>
      </c>
      <c r="N23" s="17">
        <f t="shared" si="4"/>
        <v>0</v>
      </c>
      <c r="O23" s="28">
        <v>197.68</v>
      </c>
      <c r="P23" s="18">
        <f t="shared" si="5"/>
        <v>-279802.32</v>
      </c>
    </row>
    <row r="24" spans="1:16" x14ac:dyDescent="0.3">
      <c r="A24" s="26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7" t="s">
        <v>60</v>
      </c>
      <c r="F24" s="28">
        <v>5000</v>
      </c>
      <c r="G24" s="28">
        <v>0</v>
      </c>
      <c r="H24" s="28">
        <v>5000</v>
      </c>
      <c r="I24" s="28">
        <v>0</v>
      </c>
      <c r="J24" s="17">
        <f t="shared" si="3"/>
        <v>0</v>
      </c>
      <c r="K24" s="28">
        <v>0</v>
      </c>
      <c r="L24" s="28">
        <v>0</v>
      </c>
      <c r="M24" s="28">
        <v>0</v>
      </c>
      <c r="N24" s="17" t="str">
        <f t="shared" si="4"/>
        <v xml:space="preserve"> </v>
      </c>
      <c r="O24" s="28">
        <v>0</v>
      </c>
      <c r="P24" s="18">
        <f t="shared" si="5"/>
        <v>-5000</v>
      </c>
    </row>
    <row r="25" spans="1:16" x14ac:dyDescent="0.3">
      <c r="A25" s="26" t="s">
        <v>61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62</v>
      </c>
      <c r="F25" s="28">
        <v>150000</v>
      </c>
      <c r="G25" s="28">
        <v>0</v>
      </c>
      <c r="H25" s="28">
        <v>150000</v>
      </c>
      <c r="I25" s="28">
        <v>105731.28</v>
      </c>
      <c r="J25" s="17">
        <f t="shared" si="3"/>
        <v>0.70487520000000004</v>
      </c>
      <c r="K25" s="28">
        <v>0</v>
      </c>
      <c r="L25" s="28">
        <v>2794.73</v>
      </c>
      <c r="M25" s="28">
        <v>-2794.73</v>
      </c>
      <c r="N25" s="17">
        <f t="shared" si="4"/>
        <v>-2.6432385950496393E-2</v>
      </c>
      <c r="O25" s="28">
        <v>108526.01</v>
      </c>
      <c r="P25" s="18">
        <f t="shared" si="5"/>
        <v>-44268.72</v>
      </c>
    </row>
    <row r="26" spans="1:16" x14ac:dyDescent="0.3">
      <c r="A26" s="26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64</v>
      </c>
      <c r="F26" s="28">
        <v>12790</v>
      </c>
      <c r="G26" s="28">
        <v>0</v>
      </c>
      <c r="H26" s="28">
        <v>12790</v>
      </c>
      <c r="I26" s="28">
        <v>2024.19</v>
      </c>
      <c r="J26" s="17">
        <f t="shared" si="3"/>
        <v>0.15826348709929633</v>
      </c>
      <c r="K26" s="28">
        <v>0</v>
      </c>
      <c r="L26" s="28">
        <v>0</v>
      </c>
      <c r="M26" s="28">
        <v>0</v>
      </c>
      <c r="N26" s="17">
        <f t="shared" si="4"/>
        <v>0</v>
      </c>
      <c r="O26" s="28">
        <v>2024.19</v>
      </c>
      <c r="P26" s="18">
        <f t="shared" si="5"/>
        <v>-10765.81</v>
      </c>
    </row>
    <row r="27" spans="1:16" x14ac:dyDescent="0.3">
      <c r="A27" s="26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258</v>
      </c>
      <c r="F27" s="28">
        <v>5000</v>
      </c>
      <c r="G27" s="28">
        <v>0</v>
      </c>
      <c r="H27" s="28">
        <v>5000</v>
      </c>
      <c r="I27" s="28">
        <v>0</v>
      </c>
      <c r="J27" s="17">
        <f t="shared" si="3"/>
        <v>0</v>
      </c>
      <c r="K27" s="28">
        <v>0</v>
      </c>
      <c r="L27" s="28">
        <v>0</v>
      </c>
      <c r="M27" s="28">
        <v>0</v>
      </c>
      <c r="N27" s="17" t="str">
        <f t="shared" si="4"/>
        <v xml:space="preserve"> </v>
      </c>
      <c r="O27" s="28">
        <v>0</v>
      </c>
      <c r="P27" s="18">
        <f t="shared" si="5"/>
        <v>-5000</v>
      </c>
    </row>
    <row r="28" spans="1:16" x14ac:dyDescent="0.3">
      <c r="A28" s="26" t="s">
        <v>66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259</v>
      </c>
      <c r="F28" s="28">
        <v>6500</v>
      </c>
      <c r="G28" s="28">
        <v>0</v>
      </c>
      <c r="H28" s="28">
        <v>6500</v>
      </c>
      <c r="I28" s="28">
        <v>0</v>
      </c>
      <c r="J28" s="17">
        <f t="shared" si="3"/>
        <v>0</v>
      </c>
      <c r="K28" s="28">
        <v>0</v>
      </c>
      <c r="L28" s="28">
        <v>0</v>
      </c>
      <c r="M28" s="28">
        <v>0</v>
      </c>
      <c r="N28" s="17" t="str">
        <f t="shared" si="4"/>
        <v xml:space="preserve"> </v>
      </c>
      <c r="O28" s="28">
        <v>0</v>
      </c>
      <c r="P28" s="18">
        <f t="shared" si="5"/>
        <v>-6500</v>
      </c>
    </row>
    <row r="29" spans="1:16" x14ac:dyDescent="0.3">
      <c r="A29" s="26" t="s">
        <v>67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7" t="s">
        <v>68</v>
      </c>
      <c r="F29" s="28">
        <v>5000000</v>
      </c>
      <c r="G29" s="28">
        <v>0</v>
      </c>
      <c r="H29" s="28">
        <v>5000000</v>
      </c>
      <c r="I29" s="28">
        <v>377409.25</v>
      </c>
      <c r="J29" s="17">
        <f t="shared" si="3"/>
        <v>7.5481850000000003E-2</v>
      </c>
      <c r="K29" s="28">
        <v>377409.25</v>
      </c>
      <c r="L29" s="28">
        <v>0</v>
      </c>
      <c r="M29" s="28">
        <v>377409.25</v>
      </c>
      <c r="N29" s="17">
        <f t="shared" si="4"/>
        <v>1</v>
      </c>
      <c r="O29" s="28">
        <v>0</v>
      </c>
      <c r="P29" s="18">
        <f t="shared" si="5"/>
        <v>-4622590.75</v>
      </c>
    </row>
    <row r="30" spans="1:16" x14ac:dyDescent="0.3">
      <c r="A30" s="26" t="s">
        <v>69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331</v>
      </c>
      <c r="E30" s="27" t="s">
        <v>70</v>
      </c>
      <c r="F30" s="28">
        <v>1625000</v>
      </c>
      <c r="G30" s="28">
        <v>0</v>
      </c>
      <c r="H30" s="28">
        <v>1625000</v>
      </c>
      <c r="I30" s="28">
        <v>31903.1</v>
      </c>
      <c r="J30" s="17">
        <f t="shared" si="3"/>
        <v>1.9632676923076922E-2</v>
      </c>
      <c r="K30" s="28">
        <v>0</v>
      </c>
      <c r="L30" s="28">
        <v>972.56</v>
      </c>
      <c r="M30" s="28">
        <v>-972.56</v>
      </c>
      <c r="N30" s="17">
        <f t="shared" si="4"/>
        <v>-3.0484811820794842E-2</v>
      </c>
      <c r="O30" s="28">
        <v>32875.660000000003</v>
      </c>
      <c r="P30" s="18">
        <f t="shared" si="5"/>
        <v>-1593096.9</v>
      </c>
    </row>
    <row r="31" spans="1:16" x14ac:dyDescent="0.3">
      <c r="A31" s="26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334</v>
      </c>
      <c r="E31" s="27" t="s">
        <v>72</v>
      </c>
      <c r="F31" s="28">
        <v>40000</v>
      </c>
      <c r="G31" s="28">
        <v>0</v>
      </c>
      <c r="H31" s="28">
        <v>40000</v>
      </c>
      <c r="I31" s="28">
        <v>-289.22000000000003</v>
      </c>
      <c r="J31" s="17">
        <f t="shared" si="3"/>
        <v>-7.2305000000000008E-3</v>
      </c>
      <c r="K31" s="28">
        <v>0</v>
      </c>
      <c r="L31" s="28">
        <v>289.22000000000003</v>
      </c>
      <c r="M31" s="28">
        <v>-289.22000000000003</v>
      </c>
      <c r="N31" s="17">
        <f t="shared" si="4"/>
        <v>1</v>
      </c>
      <c r="O31" s="28">
        <v>0</v>
      </c>
      <c r="P31" s="18">
        <f t="shared" si="5"/>
        <v>-40289.22</v>
      </c>
    </row>
    <row r="32" spans="1:16" x14ac:dyDescent="0.3">
      <c r="A32" s="26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335</v>
      </c>
      <c r="E32" s="27" t="s">
        <v>74</v>
      </c>
      <c r="F32" s="28">
        <v>1150000</v>
      </c>
      <c r="G32" s="28">
        <v>0</v>
      </c>
      <c r="H32" s="28">
        <v>1150000</v>
      </c>
      <c r="I32" s="28">
        <v>-2999.52</v>
      </c>
      <c r="J32" s="17">
        <f t="shared" si="3"/>
        <v>-2.608278260869565E-3</v>
      </c>
      <c r="K32" s="28">
        <v>0</v>
      </c>
      <c r="L32" s="28">
        <v>2999.52</v>
      </c>
      <c r="M32" s="28">
        <v>-2999.52</v>
      </c>
      <c r="N32" s="17">
        <f t="shared" si="4"/>
        <v>1</v>
      </c>
      <c r="O32" s="28">
        <v>0</v>
      </c>
      <c r="P32" s="18">
        <f t="shared" si="5"/>
        <v>-1152999.52</v>
      </c>
    </row>
    <row r="33" spans="1:16" x14ac:dyDescent="0.3">
      <c r="A33" s="26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76</v>
      </c>
      <c r="F33" s="28">
        <v>50000</v>
      </c>
      <c r="G33" s="28">
        <v>0</v>
      </c>
      <c r="H33" s="28">
        <v>50000</v>
      </c>
      <c r="I33" s="28">
        <v>0</v>
      </c>
      <c r="J33" s="17">
        <f t="shared" si="3"/>
        <v>0</v>
      </c>
      <c r="K33" s="28">
        <v>0</v>
      </c>
      <c r="L33" s="28">
        <v>0</v>
      </c>
      <c r="M33" s="28">
        <v>0</v>
      </c>
      <c r="N33" s="17" t="str">
        <f t="shared" si="4"/>
        <v xml:space="preserve"> </v>
      </c>
      <c r="O33" s="28">
        <v>0</v>
      </c>
      <c r="P33" s="18">
        <f t="shared" si="5"/>
        <v>-50000</v>
      </c>
    </row>
    <row r="34" spans="1:16" x14ac:dyDescent="0.3">
      <c r="A34" s="26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78</v>
      </c>
      <c r="F34" s="28">
        <v>400000</v>
      </c>
      <c r="G34" s="28">
        <v>0</v>
      </c>
      <c r="H34" s="28">
        <v>400000</v>
      </c>
      <c r="I34" s="28">
        <v>-1081.8599999999999</v>
      </c>
      <c r="J34" s="17">
        <f t="shared" si="3"/>
        <v>-2.7046499999999998E-3</v>
      </c>
      <c r="K34" s="28">
        <v>0</v>
      </c>
      <c r="L34" s="28">
        <v>1081.8599999999999</v>
      </c>
      <c r="M34" s="28">
        <v>-1081.8599999999999</v>
      </c>
      <c r="N34" s="17">
        <f t="shared" si="4"/>
        <v>1</v>
      </c>
      <c r="O34" s="28">
        <v>0</v>
      </c>
      <c r="P34" s="18">
        <f t="shared" si="5"/>
        <v>-401081.86</v>
      </c>
    </row>
    <row r="35" spans="1:16" x14ac:dyDescent="0.3">
      <c r="A35" s="26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80</v>
      </c>
      <c r="F35" s="28">
        <v>4000000</v>
      </c>
      <c r="G35" s="28">
        <v>0</v>
      </c>
      <c r="H35" s="28">
        <v>4000000</v>
      </c>
      <c r="I35" s="28">
        <v>1396970.1</v>
      </c>
      <c r="J35" s="17">
        <f t="shared" si="3"/>
        <v>0.34924252500000003</v>
      </c>
      <c r="K35" s="28">
        <v>0</v>
      </c>
      <c r="L35" s="28">
        <v>0</v>
      </c>
      <c r="M35" s="28">
        <v>0</v>
      </c>
      <c r="N35" s="17">
        <f t="shared" si="4"/>
        <v>0</v>
      </c>
      <c r="O35" s="28">
        <v>1396970.1</v>
      </c>
      <c r="P35" s="18">
        <f t="shared" si="5"/>
        <v>-2603029.9</v>
      </c>
    </row>
    <row r="36" spans="1:16" x14ac:dyDescent="0.3">
      <c r="A36" s="26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82</v>
      </c>
      <c r="F36" s="28">
        <v>300000</v>
      </c>
      <c r="G36" s="28">
        <v>0</v>
      </c>
      <c r="H36" s="28">
        <v>300000</v>
      </c>
      <c r="I36" s="28">
        <v>1860</v>
      </c>
      <c r="J36" s="17">
        <f t="shared" si="3"/>
        <v>6.1999999999999998E-3</v>
      </c>
      <c r="K36" s="28">
        <v>0</v>
      </c>
      <c r="L36" s="28">
        <v>465</v>
      </c>
      <c r="M36" s="28">
        <v>-465</v>
      </c>
      <c r="N36" s="17">
        <f t="shared" si="4"/>
        <v>-0.25</v>
      </c>
      <c r="O36" s="28">
        <v>2325</v>
      </c>
      <c r="P36" s="18">
        <f t="shared" si="5"/>
        <v>-298140</v>
      </c>
    </row>
    <row r="37" spans="1:16" x14ac:dyDescent="0.3">
      <c r="A37" s="26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338</v>
      </c>
      <c r="E37" s="27" t="s">
        <v>84</v>
      </c>
      <c r="F37" s="28">
        <v>750000</v>
      </c>
      <c r="G37" s="28">
        <v>0</v>
      </c>
      <c r="H37" s="28">
        <v>750000</v>
      </c>
      <c r="I37" s="28">
        <v>191113.46</v>
      </c>
      <c r="J37" s="17">
        <f t="shared" si="3"/>
        <v>0.25481794666666663</v>
      </c>
      <c r="K37" s="28">
        <v>191113.46</v>
      </c>
      <c r="L37" s="28">
        <v>0</v>
      </c>
      <c r="M37" s="28">
        <v>191113.46</v>
      </c>
      <c r="N37" s="17">
        <f t="shared" si="4"/>
        <v>1</v>
      </c>
      <c r="O37" s="28">
        <v>0</v>
      </c>
      <c r="P37" s="18">
        <f t="shared" si="5"/>
        <v>-558886.54</v>
      </c>
    </row>
    <row r="38" spans="1:16" x14ac:dyDescent="0.3">
      <c r="A38" s="26" t="s">
        <v>85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7" t="s">
        <v>86</v>
      </c>
      <c r="F38" s="28">
        <v>73800</v>
      </c>
      <c r="G38" s="28">
        <v>0</v>
      </c>
      <c r="H38" s="28">
        <v>73800</v>
      </c>
      <c r="I38" s="28">
        <v>135</v>
      </c>
      <c r="J38" s="17">
        <f t="shared" si="3"/>
        <v>1.8292682926829269E-3</v>
      </c>
      <c r="K38" s="28">
        <v>460</v>
      </c>
      <c r="L38" s="28">
        <v>325</v>
      </c>
      <c r="M38" s="28">
        <v>135</v>
      </c>
      <c r="N38" s="17">
        <f t="shared" si="4"/>
        <v>1</v>
      </c>
      <c r="O38" s="28">
        <v>0</v>
      </c>
      <c r="P38" s="18">
        <f t="shared" si="5"/>
        <v>-73665</v>
      </c>
    </row>
    <row r="39" spans="1:16" x14ac:dyDescent="0.3">
      <c r="A39" s="26" t="s">
        <v>87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88</v>
      </c>
      <c r="F39" s="28">
        <v>874000</v>
      </c>
      <c r="G39" s="28">
        <v>0</v>
      </c>
      <c r="H39" s="28">
        <v>874000</v>
      </c>
      <c r="I39" s="28">
        <v>0</v>
      </c>
      <c r="J39" s="17">
        <f t="shared" si="3"/>
        <v>0</v>
      </c>
      <c r="K39" s="28">
        <v>0</v>
      </c>
      <c r="L39" s="28">
        <v>0</v>
      </c>
      <c r="M39" s="28">
        <v>0</v>
      </c>
      <c r="N39" s="17" t="str">
        <f t="shared" si="4"/>
        <v xml:space="preserve"> </v>
      </c>
      <c r="O39" s="28">
        <v>0</v>
      </c>
      <c r="P39" s="18">
        <f t="shared" si="5"/>
        <v>-874000</v>
      </c>
    </row>
    <row r="40" spans="1:16" x14ac:dyDescent="0.3">
      <c r="A40" s="26" t="s">
        <v>89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349</v>
      </c>
      <c r="E40" s="27" t="s">
        <v>90</v>
      </c>
      <c r="F40" s="28">
        <v>4750</v>
      </c>
      <c r="G40" s="28">
        <v>0</v>
      </c>
      <c r="H40" s="28">
        <v>4750</v>
      </c>
      <c r="I40" s="28">
        <v>2181</v>
      </c>
      <c r="J40" s="17">
        <f t="shared" si="3"/>
        <v>0.4591578947368421</v>
      </c>
      <c r="K40" s="28">
        <v>0</v>
      </c>
      <c r="L40" s="28">
        <v>0</v>
      </c>
      <c r="M40" s="28">
        <v>0</v>
      </c>
      <c r="N40" s="17">
        <f t="shared" si="4"/>
        <v>0</v>
      </c>
      <c r="O40" s="28">
        <v>2181</v>
      </c>
      <c r="P40" s="18">
        <f t="shared" si="5"/>
        <v>-2569</v>
      </c>
    </row>
    <row r="41" spans="1:16" x14ac:dyDescent="0.3">
      <c r="A41" s="26" t="s">
        <v>91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92</v>
      </c>
      <c r="F41" s="28">
        <v>22400</v>
      </c>
      <c r="G41" s="28">
        <v>0</v>
      </c>
      <c r="H41" s="28">
        <v>22400</v>
      </c>
      <c r="I41" s="28">
        <v>2447.5300000000002</v>
      </c>
      <c r="J41" s="17">
        <f t="shared" si="3"/>
        <v>0.10926473214285715</v>
      </c>
      <c r="K41" s="28">
        <v>35.83</v>
      </c>
      <c r="L41" s="28">
        <v>0</v>
      </c>
      <c r="M41" s="28">
        <v>35.83</v>
      </c>
      <c r="N41" s="17">
        <f t="shared" si="4"/>
        <v>1.4639248548536685E-2</v>
      </c>
      <c r="O41" s="28">
        <v>2411.6999999999998</v>
      </c>
      <c r="P41" s="18">
        <f t="shared" si="5"/>
        <v>-19952.47</v>
      </c>
    </row>
    <row r="42" spans="1:16" x14ac:dyDescent="0.3">
      <c r="A42" s="26" t="s">
        <v>93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94</v>
      </c>
      <c r="F42" s="28">
        <v>13520</v>
      </c>
      <c r="G42" s="28">
        <v>0</v>
      </c>
      <c r="H42" s="28">
        <v>13520</v>
      </c>
      <c r="I42" s="28">
        <v>2313.98</v>
      </c>
      <c r="J42" s="17">
        <f t="shared" si="3"/>
        <v>0.17115236686390534</v>
      </c>
      <c r="K42" s="28">
        <v>0</v>
      </c>
      <c r="L42" s="28">
        <v>0</v>
      </c>
      <c r="M42" s="28">
        <v>0</v>
      </c>
      <c r="N42" s="17">
        <f t="shared" si="4"/>
        <v>0</v>
      </c>
      <c r="O42" s="28">
        <v>2313.98</v>
      </c>
      <c r="P42" s="18">
        <f t="shared" si="5"/>
        <v>-11206.02</v>
      </c>
    </row>
    <row r="43" spans="1:16" x14ac:dyDescent="0.3">
      <c r="A43" s="26" t="s">
        <v>260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261</v>
      </c>
      <c r="F43" s="28">
        <v>0</v>
      </c>
      <c r="G43" s="28">
        <v>0</v>
      </c>
      <c r="H43" s="28">
        <v>0</v>
      </c>
      <c r="I43" s="28">
        <v>0</v>
      </c>
      <c r="J43" s="17" t="str">
        <f t="shared" si="3"/>
        <v xml:space="preserve"> </v>
      </c>
      <c r="K43" s="28">
        <v>0</v>
      </c>
      <c r="L43" s="28">
        <v>0</v>
      </c>
      <c r="M43" s="28">
        <v>0</v>
      </c>
      <c r="N43" s="17" t="str">
        <f t="shared" si="4"/>
        <v xml:space="preserve"> </v>
      </c>
      <c r="O43" s="28">
        <v>0</v>
      </c>
      <c r="P43" s="18">
        <f t="shared" si="5"/>
        <v>0</v>
      </c>
    </row>
    <row r="44" spans="1:16" x14ac:dyDescent="0.3">
      <c r="A44" s="26" t="s">
        <v>95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262</v>
      </c>
      <c r="F44" s="28">
        <v>0</v>
      </c>
      <c r="G44" s="28">
        <v>0</v>
      </c>
      <c r="H44" s="28">
        <v>0</v>
      </c>
      <c r="I44" s="28">
        <v>750.34</v>
      </c>
      <c r="J44" s="17" t="str">
        <f t="shared" si="3"/>
        <v xml:space="preserve"> </v>
      </c>
      <c r="K44" s="28">
        <v>0</v>
      </c>
      <c r="L44" s="28">
        <v>0</v>
      </c>
      <c r="M44" s="28">
        <v>0</v>
      </c>
      <c r="N44" s="17">
        <f t="shared" si="4"/>
        <v>0</v>
      </c>
      <c r="O44" s="28">
        <v>750.34</v>
      </c>
      <c r="P44" s="18">
        <f t="shared" si="5"/>
        <v>750.34</v>
      </c>
    </row>
    <row r="45" spans="1:16" x14ac:dyDescent="0.3">
      <c r="A45" s="26" t="s">
        <v>96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97</v>
      </c>
      <c r="F45" s="28">
        <v>2358351</v>
      </c>
      <c r="G45" s="28">
        <v>0</v>
      </c>
      <c r="H45" s="28">
        <v>2358351</v>
      </c>
      <c r="I45" s="28">
        <v>194066.83</v>
      </c>
      <c r="J45" s="17">
        <f t="shared" si="3"/>
        <v>8.2289205466022655E-2</v>
      </c>
      <c r="K45" s="28">
        <v>194066.83</v>
      </c>
      <c r="L45" s="28">
        <v>0</v>
      </c>
      <c r="M45" s="28">
        <v>194066.83</v>
      </c>
      <c r="N45" s="17">
        <f t="shared" si="4"/>
        <v>1</v>
      </c>
      <c r="O45" s="28">
        <v>0</v>
      </c>
      <c r="P45" s="18">
        <f t="shared" si="5"/>
        <v>-2164284.17</v>
      </c>
    </row>
    <row r="46" spans="1:16" x14ac:dyDescent="0.3">
      <c r="A46" s="26" t="s">
        <v>98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99</v>
      </c>
      <c r="F46" s="28">
        <v>139000</v>
      </c>
      <c r="G46" s="28">
        <v>0</v>
      </c>
      <c r="H46" s="28">
        <v>139000</v>
      </c>
      <c r="I46" s="28">
        <v>17335.189999999999</v>
      </c>
      <c r="J46" s="17">
        <f t="shared" si="3"/>
        <v>0.12471359712230215</v>
      </c>
      <c r="K46" s="28">
        <v>0</v>
      </c>
      <c r="L46" s="28">
        <v>0</v>
      </c>
      <c r="M46" s="28">
        <v>0</v>
      </c>
      <c r="N46" s="17">
        <f t="shared" si="4"/>
        <v>0</v>
      </c>
      <c r="O46" s="28">
        <v>17335.189999999999</v>
      </c>
      <c r="P46" s="18">
        <f t="shared" si="5"/>
        <v>-121664.81</v>
      </c>
    </row>
    <row r="47" spans="1:16" x14ac:dyDescent="0.3">
      <c r="A47" s="26" t="s">
        <v>100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101</v>
      </c>
      <c r="F47" s="28">
        <v>116849</v>
      </c>
      <c r="G47" s="28">
        <v>0</v>
      </c>
      <c r="H47" s="28">
        <v>116849</v>
      </c>
      <c r="I47" s="28">
        <v>0</v>
      </c>
      <c r="J47" s="17">
        <f t="shared" si="3"/>
        <v>0</v>
      </c>
      <c r="K47" s="28">
        <v>0</v>
      </c>
      <c r="L47" s="28">
        <v>0</v>
      </c>
      <c r="M47" s="28">
        <v>0</v>
      </c>
      <c r="N47" s="17" t="str">
        <f t="shared" si="4"/>
        <v xml:space="preserve"> </v>
      </c>
      <c r="O47" s="28">
        <v>0</v>
      </c>
      <c r="P47" s="18">
        <f t="shared" si="5"/>
        <v>-116849</v>
      </c>
    </row>
    <row r="48" spans="1:16" x14ac:dyDescent="0.3">
      <c r="A48" s="26" t="s">
        <v>102</v>
      </c>
      <c r="B48" s="13" t="str">
        <f t="shared" si="12"/>
        <v>3</v>
      </c>
      <c r="C48" s="13" t="str">
        <f t="shared" si="13"/>
        <v>35</v>
      </c>
      <c r="D48" s="13" t="str">
        <f t="shared" si="14"/>
        <v>351</v>
      </c>
      <c r="E48" s="27" t="s">
        <v>103</v>
      </c>
      <c r="F48" s="28">
        <v>1250000</v>
      </c>
      <c r="G48" s="28">
        <v>0</v>
      </c>
      <c r="H48" s="28">
        <v>1250000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-1250000</v>
      </c>
    </row>
    <row r="49" spans="1:16" x14ac:dyDescent="0.3">
      <c r="A49" s="26" t="s">
        <v>263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7" t="s">
        <v>264</v>
      </c>
      <c r="F49" s="28">
        <v>0</v>
      </c>
      <c r="G49" s="28">
        <v>0</v>
      </c>
      <c r="H49" s="28">
        <v>0</v>
      </c>
      <c r="I49" s="28">
        <v>111583.35</v>
      </c>
      <c r="J49" s="17" t="str">
        <f t="shared" si="3"/>
        <v xml:space="preserve"> </v>
      </c>
      <c r="K49" s="28">
        <v>0</v>
      </c>
      <c r="L49" s="28">
        <v>0</v>
      </c>
      <c r="M49" s="28">
        <v>0</v>
      </c>
      <c r="N49" s="17">
        <f t="shared" si="4"/>
        <v>0</v>
      </c>
      <c r="O49" s="28">
        <v>111583.35</v>
      </c>
      <c r="P49" s="18">
        <f t="shared" si="5"/>
        <v>111583.35</v>
      </c>
    </row>
    <row r="50" spans="1:16" x14ac:dyDescent="0.3">
      <c r="A50" s="26" t="s">
        <v>104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105</v>
      </c>
      <c r="F50" s="28">
        <v>230000</v>
      </c>
      <c r="G50" s="28">
        <v>0</v>
      </c>
      <c r="H50" s="28">
        <v>230000</v>
      </c>
      <c r="I50" s="28">
        <v>40879.75</v>
      </c>
      <c r="J50" s="17">
        <f t="shared" si="3"/>
        <v>0.17773804347826086</v>
      </c>
      <c r="K50" s="28">
        <v>0</v>
      </c>
      <c r="L50" s="28">
        <v>0</v>
      </c>
      <c r="M50" s="28">
        <v>0</v>
      </c>
      <c r="N50" s="17">
        <f t="shared" si="4"/>
        <v>0</v>
      </c>
      <c r="O50" s="28">
        <v>40879.75</v>
      </c>
      <c r="P50" s="18">
        <f t="shared" si="5"/>
        <v>-189120.25</v>
      </c>
    </row>
    <row r="51" spans="1:16" x14ac:dyDescent="0.3">
      <c r="A51" s="26" t="s">
        <v>106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107</v>
      </c>
      <c r="F51" s="28">
        <v>55000</v>
      </c>
      <c r="G51" s="28">
        <v>0</v>
      </c>
      <c r="H51" s="28">
        <v>55000</v>
      </c>
      <c r="I51" s="28">
        <v>28449</v>
      </c>
      <c r="J51" s="17">
        <f t="shared" si="3"/>
        <v>0.51725454545454541</v>
      </c>
      <c r="K51" s="28">
        <v>28201</v>
      </c>
      <c r="L51" s="28">
        <v>0</v>
      </c>
      <c r="M51" s="28">
        <v>28201</v>
      </c>
      <c r="N51" s="17">
        <f t="shared" si="4"/>
        <v>0.99128264613870432</v>
      </c>
      <c r="O51" s="28">
        <v>248</v>
      </c>
      <c r="P51" s="18">
        <f t="shared" si="5"/>
        <v>-26551</v>
      </c>
    </row>
    <row r="52" spans="1:16" x14ac:dyDescent="0.3">
      <c r="A52" s="26" t="s">
        <v>108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109</v>
      </c>
      <c r="F52" s="28">
        <v>11000</v>
      </c>
      <c r="G52" s="28">
        <v>0</v>
      </c>
      <c r="H52" s="28">
        <v>11000</v>
      </c>
      <c r="I52" s="28">
        <v>0</v>
      </c>
      <c r="J52" s="17">
        <f t="shared" si="3"/>
        <v>0</v>
      </c>
      <c r="K52" s="28">
        <v>0</v>
      </c>
      <c r="L52" s="28">
        <v>0</v>
      </c>
      <c r="M52" s="28">
        <v>0</v>
      </c>
      <c r="N52" s="17" t="str">
        <f t="shared" si="4"/>
        <v xml:space="preserve"> </v>
      </c>
      <c r="O52" s="28">
        <v>0</v>
      </c>
      <c r="P52" s="18">
        <f t="shared" si="5"/>
        <v>-11000</v>
      </c>
    </row>
    <row r="53" spans="1:16" x14ac:dyDescent="0.3">
      <c r="A53" s="26" t="s">
        <v>110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111</v>
      </c>
      <c r="F53" s="28">
        <v>141000</v>
      </c>
      <c r="G53" s="28">
        <v>0</v>
      </c>
      <c r="H53" s="28">
        <v>141000</v>
      </c>
      <c r="I53" s="28">
        <v>22719.05</v>
      </c>
      <c r="J53" s="17">
        <f t="shared" si="3"/>
        <v>0.16112801418439715</v>
      </c>
      <c r="K53" s="28">
        <v>22719.05</v>
      </c>
      <c r="L53" s="28">
        <v>0</v>
      </c>
      <c r="M53" s="28">
        <v>22719.05</v>
      </c>
      <c r="N53" s="17">
        <f t="shared" si="4"/>
        <v>1</v>
      </c>
      <c r="O53" s="28">
        <v>0</v>
      </c>
      <c r="P53" s="18">
        <f t="shared" si="5"/>
        <v>-118280.95</v>
      </c>
    </row>
    <row r="54" spans="1:16" x14ac:dyDescent="0.3">
      <c r="A54" s="26" t="s">
        <v>112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113</v>
      </c>
      <c r="F54" s="28">
        <v>400000</v>
      </c>
      <c r="G54" s="28">
        <v>0</v>
      </c>
      <c r="H54" s="28">
        <v>400000</v>
      </c>
      <c r="I54" s="28">
        <v>111130.26</v>
      </c>
      <c r="J54" s="17">
        <f t="shared" si="3"/>
        <v>0.27782564999999998</v>
      </c>
      <c r="K54" s="28">
        <v>76735.14</v>
      </c>
      <c r="L54" s="28">
        <v>0</v>
      </c>
      <c r="M54" s="28">
        <v>76735.14</v>
      </c>
      <c r="N54" s="17">
        <f t="shared" si="4"/>
        <v>0.69049725970226294</v>
      </c>
      <c r="O54" s="28">
        <v>34395.120000000003</v>
      </c>
      <c r="P54" s="18">
        <f t="shared" si="5"/>
        <v>-288869.74</v>
      </c>
    </row>
    <row r="55" spans="1:16" x14ac:dyDescent="0.3">
      <c r="A55" s="26" t="s">
        <v>114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7" t="s">
        <v>115</v>
      </c>
      <c r="F55" s="28">
        <v>500000</v>
      </c>
      <c r="G55" s="28">
        <v>0</v>
      </c>
      <c r="H55" s="28">
        <v>500000</v>
      </c>
      <c r="I55" s="28">
        <v>57358.14</v>
      </c>
      <c r="J55" s="17">
        <f t="shared" si="3"/>
        <v>0.11471628</v>
      </c>
      <c r="K55" s="28">
        <v>57358.14</v>
      </c>
      <c r="L55" s="28">
        <v>0</v>
      </c>
      <c r="M55" s="28">
        <v>57358.14</v>
      </c>
      <c r="N55" s="17">
        <f t="shared" si="4"/>
        <v>1</v>
      </c>
      <c r="O55" s="28">
        <v>0</v>
      </c>
      <c r="P55" s="18">
        <f t="shared" si="5"/>
        <v>-442641.86</v>
      </c>
    </row>
    <row r="56" spans="1:16" x14ac:dyDescent="0.3">
      <c r="A56" s="26" t="s">
        <v>265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7" t="s">
        <v>266</v>
      </c>
      <c r="F56" s="28">
        <v>20000</v>
      </c>
      <c r="G56" s="28">
        <v>0</v>
      </c>
      <c r="H56" s="28">
        <v>20000</v>
      </c>
      <c r="I56" s="28">
        <v>0</v>
      </c>
      <c r="J56" s="17">
        <f t="shared" si="3"/>
        <v>0</v>
      </c>
      <c r="K56" s="28">
        <v>0</v>
      </c>
      <c r="L56" s="28">
        <v>0</v>
      </c>
      <c r="M56" s="28">
        <v>0</v>
      </c>
      <c r="N56" s="17" t="str">
        <f t="shared" si="4"/>
        <v xml:space="preserve"> </v>
      </c>
      <c r="O56" s="28">
        <v>0</v>
      </c>
      <c r="P56" s="18">
        <f t="shared" si="5"/>
        <v>-20000</v>
      </c>
    </row>
    <row r="57" spans="1:16" x14ac:dyDescent="0.3">
      <c r="A57" s="26" t="s">
        <v>116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117</v>
      </c>
      <c r="F57" s="28">
        <v>80000</v>
      </c>
      <c r="G57" s="28">
        <v>0</v>
      </c>
      <c r="H57" s="28">
        <v>80000</v>
      </c>
      <c r="I57" s="28">
        <v>12815</v>
      </c>
      <c r="J57" s="17">
        <f t="shared" si="3"/>
        <v>0.16018750000000001</v>
      </c>
      <c r="K57" s="28">
        <v>0</v>
      </c>
      <c r="L57" s="28">
        <v>0</v>
      </c>
      <c r="M57" s="28">
        <v>0</v>
      </c>
      <c r="N57" s="17">
        <f t="shared" si="4"/>
        <v>0</v>
      </c>
      <c r="O57" s="28">
        <v>12815</v>
      </c>
      <c r="P57" s="18">
        <f t="shared" si="5"/>
        <v>-67185</v>
      </c>
    </row>
    <row r="58" spans="1:16" x14ac:dyDescent="0.3">
      <c r="A58" s="26" t="s">
        <v>118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119</v>
      </c>
      <c r="F58" s="28">
        <v>50000</v>
      </c>
      <c r="G58" s="28">
        <v>0</v>
      </c>
      <c r="H58" s="28">
        <v>50000</v>
      </c>
      <c r="I58" s="28">
        <v>6003.7</v>
      </c>
      <c r="J58" s="17">
        <f t="shared" si="3"/>
        <v>0.120074</v>
      </c>
      <c r="K58" s="28">
        <v>0</v>
      </c>
      <c r="L58" s="28">
        <v>0</v>
      </c>
      <c r="M58" s="28">
        <v>0</v>
      </c>
      <c r="N58" s="17">
        <f t="shared" si="4"/>
        <v>0</v>
      </c>
      <c r="O58" s="28">
        <v>6003.7</v>
      </c>
      <c r="P58" s="18">
        <f t="shared" si="5"/>
        <v>-43996.3</v>
      </c>
    </row>
    <row r="59" spans="1:16" x14ac:dyDescent="0.3">
      <c r="A59" s="26" t="s">
        <v>120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121</v>
      </c>
      <c r="F59" s="28">
        <v>75000</v>
      </c>
      <c r="G59" s="28">
        <v>0</v>
      </c>
      <c r="H59" s="28">
        <v>75000</v>
      </c>
      <c r="I59" s="28">
        <v>7260.14</v>
      </c>
      <c r="J59" s="17">
        <f t="shared" si="3"/>
        <v>9.6801866666666667E-2</v>
      </c>
      <c r="K59" s="28">
        <v>0</v>
      </c>
      <c r="L59" s="28">
        <v>0</v>
      </c>
      <c r="M59" s="28">
        <v>0</v>
      </c>
      <c r="N59" s="17">
        <f t="shared" si="4"/>
        <v>0</v>
      </c>
      <c r="O59" s="28">
        <v>7260.14</v>
      </c>
      <c r="P59" s="18">
        <f t="shared" si="5"/>
        <v>-67739.86</v>
      </c>
    </row>
    <row r="60" spans="1:16" x14ac:dyDescent="0.3">
      <c r="A60" s="26" t="s">
        <v>122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123</v>
      </c>
      <c r="F60" s="28">
        <v>40000</v>
      </c>
      <c r="G60" s="28">
        <v>0</v>
      </c>
      <c r="H60" s="28">
        <v>40000</v>
      </c>
      <c r="I60" s="28">
        <v>3718</v>
      </c>
      <c r="J60" s="17">
        <f t="shared" si="3"/>
        <v>9.2950000000000005E-2</v>
      </c>
      <c r="K60" s="28">
        <v>0</v>
      </c>
      <c r="L60" s="28">
        <v>0</v>
      </c>
      <c r="M60" s="28">
        <v>0</v>
      </c>
      <c r="N60" s="17">
        <f t="shared" si="4"/>
        <v>0</v>
      </c>
      <c r="O60" s="28">
        <v>3718</v>
      </c>
      <c r="P60" s="18">
        <f t="shared" si="5"/>
        <v>-36282</v>
      </c>
    </row>
    <row r="61" spans="1:16" x14ac:dyDescent="0.3">
      <c r="A61" s="26" t="s">
        <v>124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267</v>
      </c>
      <c r="F61" s="28">
        <v>0</v>
      </c>
      <c r="G61" s="28">
        <v>0</v>
      </c>
      <c r="H61" s="28">
        <v>0</v>
      </c>
      <c r="I61" s="28">
        <v>3399.48</v>
      </c>
      <c r="J61" s="17" t="str">
        <f t="shared" si="3"/>
        <v xml:space="preserve"> </v>
      </c>
      <c r="K61" s="28">
        <v>0</v>
      </c>
      <c r="L61" s="28">
        <v>100.52</v>
      </c>
      <c r="M61" s="28">
        <v>-100.52</v>
      </c>
      <c r="N61" s="17">
        <f t="shared" si="4"/>
        <v>-2.9569228234906514E-2</v>
      </c>
      <c r="O61" s="28">
        <v>3500</v>
      </c>
      <c r="P61" s="18">
        <f t="shared" si="5"/>
        <v>3399.48</v>
      </c>
    </row>
    <row r="62" spans="1:16" x14ac:dyDescent="0.3">
      <c r="A62" s="26" t="s">
        <v>125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126</v>
      </c>
      <c r="F62" s="28">
        <v>100000</v>
      </c>
      <c r="G62" s="28">
        <v>0</v>
      </c>
      <c r="H62" s="28">
        <v>100000</v>
      </c>
      <c r="I62" s="28">
        <v>-1.1000000000000001</v>
      </c>
      <c r="J62" s="17">
        <f t="shared" si="3"/>
        <v>-1.1000000000000001E-5</v>
      </c>
      <c r="K62" s="28">
        <v>0</v>
      </c>
      <c r="L62" s="28">
        <v>1.1000000000000001</v>
      </c>
      <c r="M62" s="28">
        <v>-1.1000000000000001</v>
      </c>
      <c r="N62" s="17">
        <f t="shared" si="4"/>
        <v>1</v>
      </c>
      <c r="O62" s="28">
        <v>0</v>
      </c>
      <c r="P62" s="18">
        <f t="shared" si="5"/>
        <v>-100001.1</v>
      </c>
    </row>
    <row r="63" spans="1:16" x14ac:dyDescent="0.3">
      <c r="A63" s="26" t="s">
        <v>127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128</v>
      </c>
      <c r="F63" s="28">
        <v>5000000</v>
      </c>
      <c r="G63" s="28">
        <v>0</v>
      </c>
      <c r="H63" s="28">
        <v>5000000</v>
      </c>
      <c r="I63" s="28">
        <v>-1922.23</v>
      </c>
      <c r="J63" s="17">
        <f t="shared" si="3"/>
        <v>-3.8444599999999998E-4</v>
      </c>
      <c r="K63" s="28">
        <v>0</v>
      </c>
      <c r="L63" s="28">
        <v>1922.23</v>
      </c>
      <c r="M63" s="28">
        <v>-1922.23</v>
      </c>
      <c r="N63" s="17">
        <f t="shared" si="4"/>
        <v>1</v>
      </c>
      <c r="O63" s="28">
        <v>0</v>
      </c>
      <c r="P63" s="18">
        <f t="shared" si="5"/>
        <v>-5001922.2300000004</v>
      </c>
    </row>
    <row r="64" spans="1:16" x14ac:dyDescent="0.3">
      <c r="A64" s="26" t="s">
        <v>129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130</v>
      </c>
      <c r="F64" s="28">
        <v>25000</v>
      </c>
      <c r="G64" s="28">
        <v>0</v>
      </c>
      <c r="H64" s="28">
        <v>25000</v>
      </c>
      <c r="I64" s="28">
        <v>-1353.48</v>
      </c>
      <c r="J64" s="17">
        <f t="shared" si="3"/>
        <v>-5.4139199999999998E-2</v>
      </c>
      <c r="K64" s="28">
        <v>0</v>
      </c>
      <c r="L64" s="28">
        <v>1353.48</v>
      </c>
      <c r="M64" s="28">
        <v>-1353.48</v>
      </c>
      <c r="N64" s="17">
        <f t="shared" si="4"/>
        <v>1</v>
      </c>
      <c r="O64" s="28">
        <v>0</v>
      </c>
      <c r="P64" s="18">
        <f t="shared" si="5"/>
        <v>-26353.48</v>
      </c>
    </row>
    <row r="65" spans="1:16" x14ac:dyDescent="0.3">
      <c r="A65" s="26" t="s">
        <v>131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132</v>
      </c>
      <c r="F65" s="28">
        <v>45000</v>
      </c>
      <c r="G65" s="28">
        <v>0</v>
      </c>
      <c r="H65" s="28">
        <v>45000</v>
      </c>
      <c r="I65" s="28">
        <v>-18.52</v>
      </c>
      <c r="J65" s="17">
        <f t="shared" si="3"/>
        <v>-4.1155555555555552E-4</v>
      </c>
      <c r="K65" s="28">
        <v>0</v>
      </c>
      <c r="L65" s="28">
        <v>18.52</v>
      </c>
      <c r="M65" s="28">
        <v>-18.52</v>
      </c>
      <c r="N65" s="17">
        <f t="shared" si="4"/>
        <v>1</v>
      </c>
      <c r="O65" s="28">
        <v>0</v>
      </c>
      <c r="P65" s="18">
        <f t="shared" si="5"/>
        <v>-45018.52</v>
      </c>
    </row>
    <row r="66" spans="1:16" x14ac:dyDescent="0.3">
      <c r="A66" s="26" t="s">
        <v>133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134</v>
      </c>
      <c r="F66" s="28">
        <v>600000</v>
      </c>
      <c r="G66" s="28">
        <v>0</v>
      </c>
      <c r="H66" s="28">
        <v>600000</v>
      </c>
      <c r="I66" s="28">
        <v>-713.67</v>
      </c>
      <c r="J66" s="17">
        <f t="shared" si="3"/>
        <v>-1.1894499999999999E-3</v>
      </c>
      <c r="K66" s="28">
        <v>0</v>
      </c>
      <c r="L66" s="28">
        <v>713.67</v>
      </c>
      <c r="M66" s="28">
        <v>-713.67</v>
      </c>
      <c r="N66" s="17">
        <f t="shared" si="4"/>
        <v>1</v>
      </c>
      <c r="O66" s="28">
        <v>0</v>
      </c>
      <c r="P66" s="18">
        <f t="shared" si="5"/>
        <v>-600713.67000000004</v>
      </c>
    </row>
    <row r="67" spans="1:16" x14ac:dyDescent="0.3">
      <c r="A67" s="26" t="s">
        <v>135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393</v>
      </c>
      <c r="E67" s="27" t="s">
        <v>136</v>
      </c>
      <c r="F67" s="28">
        <v>300000</v>
      </c>
      <c r="G67" s="28">
        <v>0</v>
      </c>
      <c r="H67" s="28">
        <v>300000</v>
      </c>
      <c r="I67" s="28">
        <v>-357.23</v>
      </c>
      <c r="J67" s="17">
        <f t="shared" si="3"/>
        <v>-1.1907666666666668E-3</v>
      </c>
      <c r="K67" s="28">
        <v>0</v>
      </c>
      <c r="L67" s="28">
        <v>357.23</v>
      </c>
      <c r="M67" s="28">
        <v>-357.23</v>
      </c>
      <c r="N67" s="17">
        <f t="shared" si="4"/>
        <v>1</v>
      </c>
      <c r="O67" s="28">
        <v>0</v>
      </c>
      <c r="P67" s="18">
        <f t="shared" si="5"/>
        <v>-300357.23</v>
      </c>
    </row>
    <row r="68" spans="1:16" x14ac:dyDescent="0.3">
      <c r="A68" s="26" t="s">
        <v>137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396</v>
      </c>
      <c r="E68" s="27" t="s">
        <v>138</v>
      </c>
      <c r="F68" s="28">
        <v>0</v>
      </c>
      <c r="G68" s="28">
        <v>0</v>
      </c>
      <c r="H68" s="28">
        <v>0</v>
      </c>
      <c r="I68" s="28">
        <v>400000</v>
      </c>
      <c r="J68" s="17" t="str">
        <f t="shared" si="3"/>
        <v xml:space="preserve"> </v>
      </c>
      <c r="K68" s="28">
        <v>400000</v>
      </c>
      <c r="L68" s="28">
        <v>0</v>
      </c>
      <c r="M68" s="28">
        <v>400000</v>
      </c>
      <c r="N68" s="17">
        <f t="shared" si="4"/>
        <v>1</v>
      </c>
      <c r="O68" s="28">
        <v>0</v>
      </c>
      <c r="P68" s="18">
        <f t="shared" si="5"/>
        <v>400000</v>
      </c>
    </row>
    <row r="69" spans="1:16" x14ac:dyDescent="0.3">
      <c r="A69" s="26" t="s">
        <v>139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397</v>
      </c>
      <c r="E69" s="27" t="s">
        <v>140</v>
      </c>
      <c r="F69" s="28">
        <v>1200000</v>
      </c>
      <c r="G69" s="28">
        <v>0</v>
      </c>
      <c r="H69" s="28">
        <v>1200000</v>
      </c>
      <c r="I69" s="28">
        <v>6932.3</v>
      </c>
      <c r="J69" s="17">
        <f t="shared" si="3"/>
        <v>5.7769166666666672E-3</v>
      </c>
      <c r="K69" s="28">
        <v>6932.3</v>
      </c>
      <c r="L69" s="28">
        <v>0</v>
      </c>
      <c r="M69" s="28">
        <v>6932.3</v>
      </c>
      <c r="N69" s="17">
        <f t="shared" si="4"/>
        <v>1</v>
      </c>
      <c r="O69" s="28">
        <v>0</v>
      </c>
      <c r="P69" s="18">
        <f t="shared" si="5"/>
        <v>-1193067.7</v>
      </c>
    </row>
    <row r="70" spans="1:16" x14ac:dyDescent="0.3">
      <c r="A70" s="26" t="s">
        <v>141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142</v>
      </c>
      <c r="F70" s="28">
        <v>150000</v>
      </c>
      <c r="G70" s="28">
        <v>0</v>
      </c>
      <c r="H70" s="28">
        <v>150000</v>
      </c>
      <c r="I70" s="28">
        <v>63689.47</v>
      </c>
      <c r="J70" s="17">
        <f t="shared" si="3"/>
        <v>0.42459646666666667</v>
      </c>
      <c r="K70" s="28">
        <v>63689.47</v>
      </c>
      <c r="L70" s="28">
        <v>0</v>
      </c>
      <c r="M70" s="28">
        <v>63689.47</v>
      </c>
      <c r="N70" s="17">
        <f t="shared" si="4"/>
        <v>1</v>
      </c>
      <c r="O70" s="28">
        <v>0</v>
      </c>
      <c r="P70" s="18">
        <f t="shared" si="5"/>
        <v>-86310.53</v>
      </c>
    </row>
    <row r="71" spans="1:16" x14ac:dyDescent="0.3">
      <c r="A71" s="26" t="s">
        <v>143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144</v>
      </c>
      <c r="F71" s="28">
        <v>10000</v>
      </c>
      <c r="G71" s="28">
        <v>0</v>
      </c>
      <c r="H71" s="28">
        <v>10000</v>
      </c>
      <c r="I71" s="28">
        <v>0</v>
      </c>
      <c r="J71" s="17">
        <f t="shared" ref="J71:J122" si="18">IF(H71=0," ",I71/H71)</f>
        <v>0</v>
      </c>
      <c r="K71" s="28">
        <v>0</v>
      </c>
      <c r="L71" s="28">
        <v>0</v>
      </c>
      <c r="M71" s="28">
        <v>0</v>
      </c>
      <c r="N71" s="17" t="str">
        <f t="shared" ref="N71:N122" si="19">IF(I71=0," ",M71/I71)</f>
        <v xml:space="preserve"> </v>
      </c>
      <c r="O71" s="28">
        <v>0</v>
      </c>
      <c r="P71" s="18">
        <f t="shared" ref="P71:P122" si="20">I71-H71</f>
        <v>-10000</v>
      </c>
    </row>
    <row r="72" spans="1:16" x14ac:dyDescent="0.3">
      <c r="A72" s="26" t="s">
        <v>145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146</v>
      </c>
      <c r="F72" s="28">
        <v>0</v>
      </c>
      <c r="G72" s="28">
        <v>0</v>
      </c>
      <c r="H72" s="28">
        <v>0</v>
      </c>
      <c r="I72" s="28">
        <v>1821.63</v>
      </c>
      <c r="J72" s="17" t="str">
        <f t="shared" si="18"/>
        <v xml:space="preserve"> </v>
      </c>
      <c r="K72" s="28">
        <v>1821.63</v>
      </c>
      <c r="L72" s="28">
        <v>0</v>
      </c>
      <c r="M72" s="28">
        <v>1821.63</v>
      </c>
      <c r="N72" s="17">
        <f t="shared" si="19"/>
        <v>1</v>
      </c>
      <c r="O72" s="28">
        <v>0</v>
      </c>
      <c r="P72" s="18">
        <f t="shared" si="20"/>
        <v>1821.63</v>
      </c>
    </row>
    <row r="73" spans="1:16" x14ac:dyDescent="0.3">
      <c r="A73" s="26" t="s">
        <v>147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268</v>
      </c>
      <c r="F73" s="28">
        <v>11000</v>
      </c>
      <c r="G73" s="28">
        <v>0</v>
      </c>
      <c r="H73" s="28">
        <v>11000</v>
      </c>
      <c r="I73" s="28">
        <v>2025.92</v>
      </c>
      <c r="J73" s="17">
        <f t="shared" si="18"/>
        <v>0.18417454545454545</v>
      </c>
      <c r="K73" s="28">
        <v>0</v>
      </c>
      <c r="L73" s="28">
        <v>0</v>
      </c>
      <c r="M73" s="28">
        <v>0</v>
      </c>
      <c r="N73" s="17">
        <f t="shared" si="19"/>
        <v>0</v>
      </c>
      <c r="O73" s="28">
        <v>2025.92</v>
      </c>
      <c r="P73" s="18">
        <f t="shared" si="20"/>
        <v>-8974.08</v>
      </c>
    </row>
    <row r="74" spans="1:16" x14ac:dyDescent="0.3">
      <c r="A74" s="26" t="s">
        <v>148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149</v>
      </c>
      <c r="F74" s="28">
        <v>3600</v>
      </c>
      <c r="G74" s="28">
        <v>0</v>
      </c>
      <c r="H74" s="28">
        <v>3600</v>
      </c>
      <c r="I74" s="28">
        <v>0</v>
      </c>
      <c r="J74" s="17">
        <f t="shared" si="18"/>
        <v>0</v>
      </c>
      <c r="K74" s="28">
        <v>0</v>
      </c>
      <c r="L74" s="28">
        <v>0</v>
      </c>
      <c r="M74" s="28">
        <v>0</v>
      </c>
      <c r="N74" s="17" t="str">
        <f t="shared" si="19"/>
        <v xml:space="preserve"> </v>
      </c>
      <c r="O74" s="28">
        <v>0</v>
      </c>
      <c r="P74" s="18">
        <f t="shared" si="20"/>
        <v>-3600</v>
      </c>
    </row>
    <row r="75" spans="1:16" x14ac:dyDescent="0.3">
      <c r="A75" s="26" t="s">
        <v>150</v>
      </c>
      <c r="B75" s="13" t="str">
        <f t="shared" si="12"/>
        <v>4</v>
      </c>
      <c r="C75" s="13" t="str">
        <f t="shared" si="13"/>
        <v>42</v>
      </c>
      <c r="D75" s="13" t="str">
        <f t="shared" si="14"/>
        <v>420</v>
      </c>
      <c r="E75" s="27" t="s">
        <v>151</v>
      </c>
      <c r="F75" s="28">
        <v>84886840</v>
      </c>
      <c r="G75" s="28">
        <v>0</v>
      </c>
      <c r="H75" s="28">
        <v>84886840</v>
      </c>
      <c r="I75" s="28">
        <v>14066555.949999999</v>
      </c>
      <c r="J75" s="17">
        <f t="shared" si="18"/>
        <v>0.16570950161414891</v>
      </c>
      <c r="K75" s="28">
        <v>7073903.2699999996</v>
      </c>
      <c r="L75" s="28">
        <v>81250.59</v>
      </c>
      <c r="M75" s="28">
        <v>6992652.6799999997</v>
      </c>
      <c r="N75" s="17">
        <f t="shared" si="19"/>
        <v>0.4971119231214518</v>
      </c>
      <c r="O75" s="28">
        <v>7073903.2699999996</v>
      </c>
      <c r="P75" s="18">
        <f t="shared" si="20"/>
        <v>-70820284.049999997</v>
      </c>
    </row>
    <row r="76" spans="1:16" x14ac:dyDescent="0.3">
      <c r="A76" s="26" t="s">
        <v>152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153</v>
      </c>
      <c r="F76" s="28">
        <v>1500000</v>
      </c>
      <c r="G76" s="28">
        <v>0</v>
      </c>
      <c r="H76" s="28">
        <v>1500000</v>
      </c>
      <c r="I76" s="28">
        <v>0</v>
      </c>
      <c r="J76" s="17">
        <f t="shared" si="18"/>
        <v>0</v>
      </c>
      <c r="K76" s="28">
        <v>0</v>
      </c>
      <c r="L76" s="28">
        <v>0</v>
      </c>
      <c r="M76" s="28">
        <v>0</v>
      </c>
      <c r="N76" s="17" t="str">
        <f t="shared" si="19"/>
        <v xml:space="preserve"> </v>
      </c>
      <c r="O76" s="28">
        <v>0</v>
      </c>
      <c r="P76" s="18">
        <f t="shared" si="20"/>
        <v>-1500000</v>
      </c>
    </row>
    <row r="77" spans="1:16" x14ac:dyDescent="0.3">
      <c r="A77" s="26" t="s">
        <v>154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269</v>
      </c>
      <c r="F77" s="28">
        <v>0</v>
      </c>
      <c r="G77" s="28">
        <v>65968.87</v>
      </c>
      <c r="H77" s="28">
        <v>65968.87</v>
      </c>
      <c r="I77" s="28">
        <v>0</v>
      </c>
      <c r="J77" s="17">
        <f t="shared" si="18"/>
        <v>0</v>
      </c>
      <c r="K77" s="28">
        <v>0</v>
      </c>
      <c r="L77" s="28">
        <v>0</v>
      </c>
      <c r="M77" s="28">
        <v>0</v>
      </c>
      <c r="N77" s="17" t="str">
        <f t="shared" si="19"/>
        <v xml:space="preserve"> </v>
      </c>
      <c r="O77" s="28">
        <v>0</v>
      </c>
      <c r="P77" s="18">
        <f t="shared" si="20"/>
        <v>-65968.87</v>
      </c>
    </row>
    <row r="78" spans="1:16" x14ac:dyDescent="0.3">
      <c r="A78" s="26" t="s">
        <v>155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156</v>
      </c>
      <c r="F78" s="28">
        <v>30000</v>
      </c>
      <c r="G78" s="28">
        <v>0</v>
      </c>
      <c r="H78" s="28">
        <v>30000</v>
      </c>
      <c r="I78" s="28">
        <v>0</v>
      </c>
      <c r="J78" s="17">
        <f t="shared" si="18"/>
        <v>0</v>
      </c>
      <c r="K78" s="28">
        <v>0</v>
      </c>
      <c r="L78" s="28">
        <v>0</v>
      </c>
      <c r="M78" s="28">
        <v>0</v>
      </c>
      <c r="N78" s="17" t="str">
        <f t="shared" si="19"/>
        <v xml:space="preserve"> </v>
      </c>
      <c r="O78" s="28">
        <v>0</v>
      </c>
      <c r="P78" s="18">
        <f t="shared" si="20"/>
        <v>-30000</v>
      </c>
    </row>
    <row r="79" spans="1:16" x14ac:dyDescent="0.3">
      <c r="A79" s="26" t="s">
        <v>257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270</v>
      </c>
      <c r="F79" s="28">
        <v>0</v>
      </c>
      <c r="G79" s="28">
        <v>250000</v>
      </c>
      <c r="H79" s="28">
        <v>250000</v>
      </c>
      <c r="I79" s="28">
        <v>0</v>
      </c>
      <c r="J79" s="17">
        <f t="shared" si="18"/>
        <v>0</v>
      </c>
      <c r="K79" s="28">
        <v>0</v>
      </c>
      <c r="L79" s="28">
        <v>0</v>
      </c>
      <c r="M79" s="28">
        <v>0</v>
      </c>
      <c r="N79" s="17" t="str">
        <f t="shared" si="19"/>
        <v xml:space="preserve"> </v>
      </c>
      <c r="O79" s="28">
        <v>0</v>
      </c>
      <c r="P79" s="18">
        <f t="shared" si="20"/>
        <v>-250000</v>
      </c>
    </row>
    <row r="80" spans="1:16" x14ac:dyDescent="0.3">
      <c r="A80" s="26" t="s">
        <v>271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272</v>
      </c>
      <c r="F80" s="28">
        <v>0</v>
      </c>
      <c r="G80" s="28">
        <v>23305</v>
      </c>
      <c r="H80" s="28">
        <v>23305</v>
      </c>
      <c r="I80" s="28">
        <v>0</v>
      </c>
      <c r="J80" s="17">
        <f t="shared" si="18"/>
        <v>0</v>
      </c>
      <c r="K80" s="28">
        <v>0</v>
      </c>
      <c r="L80" s="28">
        <v>0</v>
      </c>
      <c r="M80" s="28">
        <v>0</v>
      </c>
      <c r="N80" s="17" t="str">
        <f t="shared" si="19"/>
        <v xml:space="preserve"> </v>
      </c>
      <c r="O80" s="28">
        <v>0</v>
      </c>
      <c r="P80" s="18">
        <f t="shared" si="20"/>
        <v>-23305</v>
      </c>
    </row>
    <row r="81" spans="1:16" x14ac:dyDescent="0.3">
      <c r="A81" s="26" t="s">
        <v>157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422</v>
      </c>
      <c r="E81" s="27" t="s">
        <v>273</v>
      </c>
      <c r="F81" s="28">
        <v>0</v>
      </c>
      <c r="G81" s="28">
        <v>0</v>
      </c>
      <c r="H81" s="28">
        <v>0</v>
      </c>
      <c r="I81" s="28">
        <v>0</v>
      </c>
      <c r="J81" s="17" t="str">
        <f t="shared" si="18"/>
        <v xml:space="preserve"> </v>
      </c>
      <c r="K81" s="28">
        <v>0</v>
      </c>
      <c r="L81" s="28">
        <v>0</v>
      </c>
      <c r="M81" s="28">
        <v>0</v>
      </c>
      <c r="N81" s="17" t="str">
        <f t="shared" si="19"/>
        <v xml:space="preserve"> </v>
      </c>
      <c r="O81" s="28">
        <v>0</v>
      </c>
      <c r="P81" s="18">
        <f t="shared" si="20"/>
        <v>0</v>
      </c>
    </row>
    <row r="82" spans="1:16" x14ac:dyDescent="0.3">
      <c r="A82" s="26" t="s">
        <v>158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7" t="s">
        <v>159</v>
      </c>
      <c r="F82" s="28">
        <v>6993025</v>
      </c>
      <c r="G82" s="28">
        <v>0</v>
      </c>
      <c r="H82" s="28">
        <v>6993025</v>
      </c>
      <c r="I82" s="28">
        <v>2254315.96</v>
      </c>
      <c r="J82" s="17">
        <f t="shared" si="18"/>
        <v>0.32236635218664311</v>
      </c>
      <c r="K82" s="28">
        <v>2254315.96</v>
      </c>
      <c r="L82" s="28">
        <v>0</v>
      </c>
      <c r="M82" s="28">
        <v>2254315.96</v>
      </c>
      <c r="N82" s="17">
        <f t="shared" si="19"/>
        <v>1</v>
      </c>
      <c r="O82" s="28">
        <v>0</v>
      </c>
      <c r="P82" s="18">
        <f t="shared" si="20"/>
        <v>-4738709.04</v>
      </c>
    </row>
    <row r="83" spans="1:16" x14ac:dyDescent="0.3">
      <c r="A83" s="26" t="s">
        <v>160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7" t="s">
        <v>161</v>
      </c>
      <c r="F83" s="28">
        <v>0</v>
      </c>
      <c r="G83" s="28">
        <v>0</v>
      </c>
      <c r="H83" s="28">
        <v>0</v>
      </c>
      <c r="I83" s="28">
        <v>0</v>
      </c>
      <c r="J83" s="17" t="str">
        <f t="shared" si="18"/>
        <v xml:space="preserve"> </v>
      </c>
      <c r="K83" s="28">
        <v>0</v>
      </c>
      <c r="L83" s="28">
        <v>0</v>
      </c>
      <c r="M83" s="28">
        <v>0</v>
      </c>
      <c r="N83" s="17" t="str">
        <f t="shared" si="19"/>
        <v xml:space="preserve"> </v>
      </c>
      <c r="O83" s="28">
        <v>0</v>
      </c>
      <c r="P83" s="18">
        <f t="shared" si="20"/>
        <v>0</v>
      </c>
    </row>
    <row r="84" spans="1:16" x14ac:dyDescent="0.3">
      <c r="A84" s="26" t="s">
        <v>162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163</v>
      </c>
      <c r="F84" s="28">
        <v>2943860</v>
      </c>
      <c r="G84" s="28">
        <v>0</v>
      </c>
      <c r="H84" s="28">
        <v>2943860</v>
      </c>
      <c r="I84" s="28">
        <v>243799.29</v>
      </c>
      <c r="J84" s="17">
        <f t="shared" si="18"/>
        <v>8.2816197101764355E-2</v>
      </c>
      <c r="K84" s="28">
        <v>243799.29</v>
      </c>
      <c r="L84" s="28">
        <v>0</v>
      </c>
      <c r="M84" s="28">
        <v>243799.29</v>
      </c>
      <c r="N84" s="17">
        <f t="shared" si="19"/>
        <v>1</v>
      </c>
      <c r="O84" s="28">
        <v>0</v>
      </c>
      <c r="P84" s="18">
        <f t="shared" si="20"/>
        <v>-2700060.71</v>
      </c>
    </row>
    <row r="85" spans="1:16" x14ac:dyDescent="0.3">
      <c r="A85" s="26" t="s">
        <v>164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165</v>
      </c>
      <c r="F85" s="28">
        <v>526090</v>
      </c>
      <c r="G85" s="28">
        <v>0</v>
      </c>
      <c r="H85" s="28">
        <v>526090</v>
      </c>
      <c r="I85" s="28">
        <v>0</v>
      </c>
      <c r="J85" s="17">
        <f t="shared" si="18"/>
        <v>0</v>
      </c>
      <c r="K85" s="28">
        <v>0</v>
      </c>
      <c r="L85" s="28">
        <v>0</v>
      </c>
      <c r="M85" s="28">
        <v>0</v>
      </c>
      <c r="N85" s="17" t="str">
        <f t="shared" si="19"/>
        <v xml:space="preserve"> </v>
      </c>
      <c r="O85" s="28">
        <v>0</v>
      </c>
      <c r="P85" s="18">
        <f t="shared" si="20"/>
        <v>-526090</v>
      </c>
    </row>
    <row r="86" spans="1:16" x14ac:dyDescent="0.3">
      <c r="A86" s="26" t="s">
        <v>166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167</v>
      </c>
      <c r="F86" s="28">
        <v>3000</v>
      </c>
      <c r="G86" s="28">
        <v>0</v>
      </c>
      <c r="H86" s="28">
        <v>3000</v>
      </c>
      <c r="I86" s="28">
        <v>0</v>
      </c>
      <c r="J86" s="17">
        <f t="shared" si="18"/>
        <v>0</v>
      </c>
      <c r="K86" s="28">
        <v>0</v>
      </c>
      <c r="L86" s="28">
        <v>0</v>
      </c>
      <c r="M86" s="28">
        <v>0</v>
      </c>
      <c r="N86" s="17" t="str">
        <f t="shared" si="19"/>
        <v xml:space="preserve"> </v>
      </c>
      <c r="O86" s="28">
        <v>0</v>
      </c>
      <c r="P86" s="18">
        <f t="shared" si="20"/>
        <v>-3000</v>
      </c>
    </row>
    <row r="87" spans="1:16" x14ac:dyDescent="0.3">
      <c r="A87" s="26" t="s">
        <v>168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169</v>
      </c>
      <c r="F87" s="28">
        <v>562785</v>
      </c>
      <c r="G87" s="28">
        <v>0</v>
      </c>
      <c r="H87" s="28">
        <v>562785</v>
      </c>
      <c r="I87" s="28">
        <v>0</v>
      </c>
      <c r="J87" s="17">
        <f t="shared" si="18"/>
        <v>0</v>
      </c>
      <c r="K87" s="28">
        <v>0</v>
      </c>
      <c r="L87" s="28">
        <v>0</v>
      </c>
      <c r="M87" s="28">
        <v>0</v>
      </c>
      <c r="N87" s="17" t="str">
        <f t="shared" si="19"/>
        <v xml:space="preserve"> </v>
      </c>
      <c r="O87" s="28">
        <v>0</v>
      </c>
      <c r="P87" s="18">
        <f t="shared" si="20"/>
        <v>-562785</v>
      </c>
    </row>
    <row r="88" spans="1:16" x14ac:dyDescent="0.3">
      <c r="A88" s="26" t="s">
        <v>170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171</v>
      </c>
      <c r="F88" s="28">
        <v>1375</v>
      </c>
      <c r="G88" s="28">
        <v>0</v>
      </c>
      <c r="H88" s="28">
        <v>1375</v>
      </c>
      <c r="I88" s="28">
        <v>0</v>
      </c>
      <c r="J88" s="17">
        <f t="shared" si="18"/>
        <v>0</v>
      </c>
      <c r="K88" s="28">
        <v>0</v>
      </c>
      <c r="L88" s="28">
        <v>0</v>
      </c>
      <c r="M88" s="28">
        <v>0</v>
      </c>
      <c r="N88" s="17" t="str">
        <f t="shared" si="19"/>
        <v xml:space="preserve"> </v>
      </c>
      <c r="O88" s="28">
        <v>0</v>
      </c>
      <c r="P88" s="18">
        <f t="shared" si="20"/>
        <v>-1375</v>
      </c>
    </row>
    <row r="89" spans="1:16" x14ac:dyDescent="0.3">
      <c r="A89" s="26" t="s">
        <v>172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173</v>
      </c>
      <c r="F89" s="28">
        <v>9750</v>
      </c>
      <c r="G89" s="28">
        <v>0</v>
      </c>
      <c r="H89" s="28">
        <v>9750</v>
      </c>
      <c r="I89" s="28">
        <v>0</v>
      </c>
      <c r="J89" s="17">
        <f t="shared" si="18"/>
        <v>0</v>
      </c>
      <c r="K89" s="28">
        <v>0</v>
      </c>
      <c r="L89" s="28">
        <v>0</v>
      </c>
      <c r="M89" s="28">
        <v>0</v>
      </c>
      <c r="N89" s="17" t="str">
        <f t="shared" si="19"/>
        <v xml:space="preserve"> </v>
      </c>
      <c r="O89" s="28">
        <v>0</v>
      </c>
      <c r="P89" s="18">
        <f t="shared" si="20"/>
        <v>-9750</v>
      </c>
    </row>
    <row r="90" spans="1:16" x14ac:dyDescent="0.3">
      <c r="A90" s="26" t="s">
        <v>174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175</v>
      </c>
      <c r="F90" s="28">
        <v>88000</v>
      </c>
      <c r="G90" s="28">
        <v>0</v>
      </c>
      <c r="H90" s="28">
        <v>88000</v>
      </c>
      <c r="I90" s="28">
        <v>0</v>
      </c>
      <c r="J90" s="17">
        <f t="shared" si="18"/>
        <v>0</v>
      </c>
      <c r="K90" s="28">
        <v>0</v>
      </c>
      <c r="L90" s="28">
        <v>0</v>
      </c>
      <c r="M90" s="28">
        <v>0</v>
      </c>
      <c r="N90" s="17" t="str">
        <f t="shared" si="19"/>
        <v xml:space="preserve"> </v>
      </c>
      <c r="O90" s="28">
        <v>0</v>
      </c>
      <c r="P90" s="18">
        <f t="shared" si="20"/>
        <v>-88000</v>
      </c>
    </row>
    <row r="91" spans="1:16" x14ac:dyDescent="0.3">
      <c r="A91" s="26" t="s">
        <v>176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177</v>
      </c>
      <c r="F91" s="28">
        <v>1467945</v>
      </c>
      <c r="G91" s="28">
        <v>0</v>
      </c>
      <c r="H91" s="28">
        <v>1467945</v>
      </c>
      <c r="I91" s="28">
        <v>657710</v>
      </c>
      <c r="J91" s="17">
        <f t="shared" si="18"/>
        <v>0.44804812169393265</v>
      </c>
      <c r="K91" s="28">
        <v>657710</v>
      </c>
      <c r="L91" s="28">
        <v>0</v>
      </c>
      <c r="M91" s="28">
        <v>657710</v>
      </c>
      <c r="N91" s="17">
        <f t="shared" si="19"/>
        <v>1</v>
      </c>
      <c r="O91" s="28">
        <v>0</v>
      </c>
      <c r="P91" s="18">
        <f t="shared" si="20"/>
        <v>-810235</v>
      </c>
    </row>
    <row r="92" spans="1:16" x14ac:dyDescent="0.3">
      <c r="A92" s="26" t="s">
        <v>178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179</v>
      </c>
      <c r="F92" s="28">
        <v>167200</v>
      </c>
      <c r="G92" s="28">
        <v>0</v>
      </c>
      <c r="H92" s="28">
        <v>167200</v>
      </c>
      <c r="I92" s="28">
        <v>0</v>
      </c>
      <c r="J92" s="17">
        <f t="shared" si="18"/>
        <v>0</v>
      </c>
      <c r="K92" s="28">
        <v>0</v>
      </c>
      <c r="L92" s="28">
        <v>0</v>
      </c>
      <c r="M92" s="28">
        <v>0</v>
      </c>
      <c r="N92" s="17" t="str">
        <f t="shared" si="19"/>
        <v xml:space="preserve"> </v>
      </c>
      <c r="O92" s="28">
        <v>0</v>
      </c>
      <c r="P92" s="18">
        <f t="shared" si="20"/>
        <v>-167200</v>
      </c>
    </row>
    <row r="93" spans="1:16" x14ac:dyDescent="0.3">
      <c r="A93" s="26" t="s">
        <v>180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181</v>
      </c>
      <c r="F93" s="28">
        <v>308015</v>
      </c>
      <c r="G93" s="28">
        <v>0</v>
      </c>
      <c r="H93" s="28">
        <v>308015</v>
      </c>
      <c r="I93" s="28">
        <v>0</v>
      </c>
      <c r="J93" s="17">
        <f t="shared" si="18"/>
        <v>0</v>
      </c>
      <c r="K93" s="28">
        <v>0</v>
      </c>
      <c r="L93" s="28">
        <v>0</v>
      </c>
      <c r="M93" s="28">
        <v>0</v>
      </c>
      <c r="N93" s="17" t="str">
        <f t="shared" si="19"/>
        <v xml:space="preserve"> </v>
      </c>
      <c r="O93" s="28">
        <v>0</v>
      </c>
      <c r="P93" s="18">
        <f t="shared" si="20"/>
        <v>-308015</v>
      </c>
    </row>
    <row r="94" spans="1:16" x14ac:dyDescent="0.3">
      <c r="A94" s="26" t="s">
        <v>182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183</v>
      </c>
      <c r="F94" s="28">
        <v>10500</v>
      </c>
      <c r="G94" s="28">
        <v>0</v>
      </c>
      <c r="H94" s="28">
        <v>10500</v>
      </c>
      <c r="I94" s="28">
        <v>0</v>
      </c>
      <c r="J94" s="17">
        <f t="shared" si="18"/>
        <v>0</v>
      </c>
      <c r="K94" s="28">
        <v>0</v>
      </c>
      <c r="L94" s="28">
        <v>0</v>
      </c>
      <c r="M94" s="28">
        <v>0</v>
      </c>
      <c r="N94" s="17" t="str">
        <f t="shared" si="19"/>
        <v xml:space="preserve"> </v>
      </c>
      <c r="O94" s="28">
        <v>0</v>
      </c>
      <c r="P94" s="18">
        <f t="shared" si="20"/>
        <v>-10500</v>
      </c>
    </row>
    <row r="95" spans="1:16" x14ac:dyDescent="0.3">
      <c r="A95" s="26" t="s">
        <v>184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274</v>
      </c>
      <c r="F95" s="28">
        <v>5210</v>
      </c>
      <c r="G95" s="28">
        <v>0</v>
      </c>
      <c r="H95" s="28">
        <v>5210</v>
      </c>
      <c r="I95" s="28">
        <v>0</v>
      </c>
      <c r="J95" s="17">
        <f t="shared" si="18"/>
        <v>0</v>
      </c>
      <c r="K95" s="28">
        <v>0</v>
      </c>
      <c r="L95" s="28">
        <v>0</v>
      </c>
      <c r="M95" s="28">
        <v>0</v>
      </c>
      <c r="N95" s="17" t="str">
        <f t="shared" si="19"/>
        <v xml:space="preserve"> </v>
      </c>
      <c r="O95" s="28">
        <v>0</v>
      </c>
      <c r="P95" s="18">
        <f t="shared" si="20"/>
        <v>-5210</v>
      </c>
    </row>
    <row r="96" spans="1:16" x14ac:dyDescent="0.3">
      <c r="A96" s="26" t="s">
        <v>185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186</v>
      </c>
      <c r="F96" s="28">
        <v>61780</v>
      </c>
      <c r="G96" s="28">
        <v>0</v>
      </c>
      <c r="H96" s="28">
        <v>61780</v>
      </c>
      <c r="I96" s="28">
        <v>0</v>
      </c>
      <c r="J96" s="17">
        <f t="shared" si="18"/>
        <v>0</v>
      </c>
      <c r="K96" s="28">
        <v>0</v>
      </c>
      <c r="L96" s="28">
        <v>0</v>
      </c>
      <c r="M96" s="28">
        <v>0</v>
      </c>
      <c r="N96" s="17" t="str">
        <f t="shared" si="19"/>
        <v xml:space="preserve"> </v>
      </c>
      <c r="O96" s="28">
        <v>0</v>
      </c>
      <c r="P96" s="18">
        <f t="shared" si="20"/>
        <v>-61780</v>
      </c>
    </row>
    <row r="97" spans="1:16" x14ac:dyDescent="0.3">
      <c r="A97" s="26" t="s">
        <v>187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188</v>
      </c>
      <c r="F97" s="28">
        <v>197225</v>
      </c>
      <c r="G97" s="28">
        <v>0</v>
      </c>
      <c r="H97" s="28">
        <v>197225</v>
      </c>
      <c r="I97" s="28">
        <v>0</v>
      </c>
      <c r="J97" s="17">
        <f t="shared" si="18"/>
        <v>0</v>
      </c>
      <c r="K97" s="28">
        <v>0</v>
      </c>
      <c r="L97" s="28">
        <v>0</v>
      </c>
      <c r="M97" s="28">
        <v>0</v>
      </c>
      <c r="N97" s="17" t="str">
        <f t="shared" si="19"/>
        <v xml:space="preserve"> </v>
      </c>
      <c r="O97" s="28">
        <v>0</v>
      </c>
      <c r="P97" s="18">
        <f t="shared" si="20"/>
        <v>-197225</v>
      </c>
    </row>
    <row r="98" spans="1:16" x14ac:dyDescent="0.3">
      <c r="A98" s="26" t="s">
        <v>189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190</v>
      </c>
      <c r="F98" s="28">
        <v>1547000</v>
      </c>
      <c r="G98" s="28">
        <v>0</v>
      </c>
      <c r="H98" s="28">
        <v>1547000</v>
      </c>
      <c r="I98" s="28">
        <v>0</v>
      </c>
      <c r="J98" s="17">
        <f t="shared" si="18"/>
        <v>0</v>
      </c>
      <c r="K98" s="28">
        <v>0</v>
      </c>
      <c r="L98" s="28">
        <v>0</v>
      </c>
      <c r="M98" s="28">
        <v>0</v>
      </c>
      <c r="N98" s="17" t="str">
        <f t="shared" si="19"/>
        <v xml:space="preserve"> </v>
      </c>
      <c r="O98" s="28">
        <v>0</v>
      </c>
      <c r="P98" s="18">
        <f t="shared" si="20"/>
        <v>-1547000</v>
      </c>
    </row>
    <row r="99" spans="1:16" x14ac:dyDescent="0.3">
      <c r="A99" s="26" t="s">
        <v>191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192</v>
      </c>
      <c r="F99" s="28">
        <v>1803160</v>
      </c>
      <c r="G99" s="28">
        <v>0</v>
      </c>
      <c r="H99" s="28">
        <v>1803160</v>
      </c>
      <c r="I99" s="28">
        <v>0</v>
      </c>
      <c r="J99" s="17">
        <f t="shared" si="18"/>
        <v>0</v>
      </c>
      <c r="K99" s="28">
        <v>0</v>
      </c>
      <c r="L99" s="28">
        <v>0</v>
      </c>
      <c r="M99" s="28">
        <v>0</v>
      </c>
      <c r="N99" s="17" t="str">
        <f t="shared" si="19"/>
        <v xml:space="preserve"> </v>
      </c>
      <c r="O99" s="28">
        <v>0</v>
      </c>
      <c r="P99" s="18">
        <f t="shared" si="20"/>
        <v>-1803160</v>
      </c>
    </row>
    <row r="100" spans="1:16" x14ac:dyDescent="0.3">
      <c r="A100" s="26" t="s">
        <v>193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194</v>
      </c>
      <c r="F100" s="28">
        <v>569585</v>
      </c>
      <c r="G100" s="28">
        <v>0</v>
      </c>
      <c r="H100" s="28">
        <v>569585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-569585</v>
      </c>
    </row>
    <row r="101" spans="1:16" x14ac:dyDescent="0.3">
      <c r="A101" s="26" t="s">
        <v>195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451</v>
      </c>
      <c r="E101" s="27" t="s">
        <v>275</v>
      </c>
      <c r="F101" s="28">
        <v>200000</v>
      </c>
      <c r="G101" s="28">
        <v>0</v>
      </c>
      <c r="H101" s="28">
        <v>200000</v>
      </c>
      <c r="I101" s="28">
        <v>0</v>
      </c>
      <c r="J101" s="17">
        <f t="shared" si="18"/>
        <v>0</v>
      </c>
      <c r="K101" s="28">
        <v>0</v>
      </c>
      <c r="L101" s="28">
        <v>0</v>
      </c>
      <c r="M101" s="28">
        <v>0</v>
      </c>
      <c r="N101" s="17" t="str">
        <f t="shared" si="19"/>
        <v xml:space="preserve"> </v>
      </c>
      <c r="O101" s="28">
        <v>0</v>
      </c>
      <c r="P101" s="18">
        <f t="shared" si="20"/>
        <v>-200000</v>
      </c>
    </row>
    <row r="102" spans="1:16" x14ac:dyDescent="0.3">
      <c r="A102" s="26" t="s">
        <v>196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451</v>
      </c>
      <c r="E102" s="27" t="s">
        <v>276</v>
      </c>
      <c r="F102" s="28">
        <v>0</v>
      </c>
      <c r="G102" s="28">
        <v>0</v>
      </c>
      <c r="H102" s="28">
        <v>0</v>
      </c>
      <c r="I102" s="28">
        <v>0</v>
      </c>
      <c r="J102" s="17" t="str">
        <f t="shared" si="18"/>
        <v xml:space="preserve"> </v>
      </c>
      <c r="K102" s="28">
        <v>0</v>
      </c>
      <c r="L102" s="28">
        <v>0</v>
      </c>
      <c r="M102" s="28">
        <v>0</v>
      </c>
      <c r="N102" s="17" t="str">
        <f t="shared" si="19"/>
        <v xml:space="preserve"> </v>
      </c>
      <c r="O102" s="28">
        <v>0</v>
      </c>
      <c r="P102" s="18">
        <f t="shared" si="20"/>
        <v>0</v>
      </c>
    </row>
    <row r="103" spans="1:16" x14ac:dyDescent="0.3">
      <c r="A103" s="26" t="s">
        <v>254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451</v>
      </c>
      <c r="E103" s="27" t="s">
        <v>277</v>
      </c>
      <c r="F103" s="28">
        <v>140588</v>
      </c>
      <c r="G103" s="28">
        <v>0</v>
      </c>
      <c r="H103" s="28">
        <v>140588</v>
      </c>
      <c r="I103" s="28">
        <v>0</v>
      </c>
      <c r="J103" s="17">
        <f t="shared" si="18"/>
        <v>0</v>
      </c>
      <c r="K103" s="28">
        <v>0</v>
      </c>
      <c r="L103" s="28">
        <v>0</v>
      </c>
      <c r="M103" s="28">
        <v>0</v>
      </c>
      <c r="N103" s="17" t="str">
        <f t="shared" si="19"/>
        <v xml:space="preserve"> </v>
      </c>
      <c r="O103" s="28">
        <v>0</v>
      </c>
      <c r="P103" s="18">
        <f t="shared" si="20"/>
        <v>-140588</v>
      </c>
    </row>
    <row r="104" spans="1:16" x14ac:dyDescent="0.3">
      <c r="A104" s="26" t="s">
        <v>255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451</v>
      </c>
      <c r="E104" s="27" t="s">
        <v>278</v>
      </c>
      <c r="F104" s="28">
        <v>317686</v>
      </c>
      <c r="G104" s="28">
        <v>0</v>
      </c>
      <c r="H104" s="28">
        <v>317686</v>
      </c>
      <c r="I104" s="28">
        <v>0</v>
      </c>
      <c r="J104" s="17">
        <f t="shared" si="18"/>
        <v>0</v>
      </c>
      <c r="K104" s="28">
        <v>0</v>
      </c>
      <c r="L104" s="28">
        <v>0</v>
      </c>
      <c r="M104" s="28">
        <v>0</v>
      </c>
      <c r="N104" s="17" t="str">
        <f t="shared" si="19"/>
        <v xml:space="preserve"> </v>
      </c>
      <c r="O104" s="28">
        <v>0</v>
      </c>
      <c r="P104" s="18">
        <f t="shared" si="20"/>
        <v>-317686</v>
      </c>
    </row>
    <row r="105" spans="1:16" x14ac:dyDescent="0.3">
      <c r="A105" s="26" t="s">
        <v>256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451</v>
      </c>
      <c r="E105" s="27" t="s">
        <v>279</v>
      </c>
      <c r="F105" s="28">
        <v>181711</v>
      </c>
      <c r="G105" s="28">
        <v>0</v>
      </c>
      <c r="H105" s="28">
        <v>181711</v>
      </c>
      <c r="I105" s="28">
        <v>0</v>
      </c>
      <c r="J105" s="17">
        <f t="shared" si="18"/>
        <v>0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-181711</v>
      </c>
    </row>
    <row r="106" spans="1:16" x14ac:dyDescent="0.3">
      <c r="A106" s="26" t="s">
        <v>197</v>
      </c>
      <c r="B106" s="13" t="str">
        <f t="shared" si="21"/>
        <v>4</v>
      </c>
      <c r="C106" s="13" t="str">
        <f t="shared" si="22"/>
        <v>49</v>
      </c>
      <c r="D106" s="13" t="str">
        <f t="shared" si="23"/>
        <v>490</v>
      </c>
      <c r="E106" s="27" t="s">
        <v>198</v>
      </c>
      <c r="F106" s="28">
        <v>0</v>
      </c>
      <c r="G106" s="28">
        <v>0</v>
      </c>
      <c r="H106" s="28">
        <v>0</v>
      </c>
      <c r="I106" s="28">
        <v>0</v>
      </c>
      <c r="J106" s="17" t="str">
        <f t="shared" si="18"/>
        <v xml:space="preserve"> </v>
      </c>
      <c r="K106" s="28">
        <v>0</v>
      </c>
      <c r="L106" s="28">
        <v>0</v>
      </c>
      <c r="M106" s="28">
        <v>0</v>
      </c>
      <c r="N106" s="17" t="str">
        <f t="shared" si="19"/>
        <v xml:space="preserve"> </v>
      </c>
      <c r="O106" s="28">
        <v>0</v>
      </c>
      <c r="P106" s="18">
        <f t="shared" si="20"/>
        <v>0</v>
      </c>
    </row>
    <row r="107" spans="1:16" x14ac:dyDescent="0.3">
      <c r="A107" s="26" t="s">
        <v>199</v>
      </c>
      <c r="B107" s="13" t="str">
        <f t="shared" si="21"/>
        <v>4</v>
      </c>
      <c r="C107" s="13" t="str">
        <f t="shared" si="22"/>
        <v>49</v>
      </c>
      <c r="D107" s="13" t="str">
        <f t="shared" si="23"/>
        <v>490</v>
      </c>
      <c r="E107" s="27" t="s">
        <v>200</v>
      </c>
      <c r="F107" s="28">
        <v>28635</v>
      </c>
      <c r="G107" s="28">
        <v>0</v>
      </c>
      <c r="H107" s="28">
        <v>28635</v>
      </c>
      <c r="I107" s="28">
        <v>0</v>
      </c>
      <c r="J107" s="17">
        <f t="shared" si="18"/>
        <v>0</v>
      </c>
      <c r="K107" s="28">
        <v>0</v>
      </c>
      <c r="L107" s="28">
        <v>0</v>
      </c>
      <c r="M107" s="28">
        <v>0</v>
      </c>
      <c r="N107" s="17" t="str">
        <f t="shared" si="19"/>
        <v xml:space="preserve"> </v>
      </c>
      <c r="O107" s="28">
        <v>0</v>
      </c>
      <c r="P107" s="18">
        <f t="shared" si="20"/>
        <v>-28635</v>
      </c>
    </row>
    <row r="108" spans="1:16" x14ac:dyDescent="0.3">
      <c r="A108" s="26" t="s">
        <v>201</v>
      </c>
      <c r="B108" s="13" t="str">
        <f t="shared" si="21"/>
        <v>4</v>
      </c>
      <c r="C108" s="13" t="str">
        <f t="shared" si="22"/>
        <v>49</v>
      </c>
      <c r="D108" s="13" t="str">
        <f t="shared" si="23"/>
        <v>490</v>
      </c>
      <c r="E108" s="27" t="s">
        <v>202</v>
      </c>
      <c r="F108" s="28">
        <v>28675</v>
      </c>
      <c r="G108" s="28">
        <v>0</v>
      </c>
      <c r="H108" s="28">
        <v>28675</v>
      </c>
      <c r="I108" s="28">
        <v>0</v>
      </c>
      <c r="J108" s="17">
        <f t="shared" si="18"/>
        <v>0</v>
      </c>
      <c r="K108" s="28">
        <v>0</v>
      </c>
      <c r="L108" s="28">
        <v>0</v>
      </c>
      <c r="M108" s="28">
        <v>0</v>
      </c>
      <c r="N108" s="17" t="str">
        <f t="shared" si="19"/>
        <v xml:space="preserve"> </v>
      </c>
      <c r="O108" s="28">
        <v>0</v>
      </c>
      <c r="P108" s="18">
        <f t="shared" si="20"/>
        <v>-28675</v>
      </c>
    </row>
    <row r="109" spans="1:16" x14ac:dyDescent="0.3">
      <c r="A109" s="26" t="s">
        <v>203</v>
      </c>
      <c r="B109" s="13" t="str">
        <f t="shared" si="21"/>
        <v>4</v>
      </c>
      <c r="C109" s="13" t="str">
        <f t="shared" si="22"/>
        <v>49</v>
      </c>
      <c r="D109" s="13" t="str">
        <f t="shared" si="23"/>
        <v>490</v>
      </c>
      <c r="E109" s="27" t="s">
        <v>204</v>
      </c>
      <c r="F109" s="28">
        <v>10725</v>
      </c>
      <c r="G109" s="28">
        <v>0</v>
      </c>
      <c r="H109" s="28">
        <v>10725</v>
      </c>
      <c r="I109" s="28">
        <v>0</v>
      </c>
      <c r="J109" s="17">
        <f t="shared" si="18"/>
        <v>0</v>
      </c>
      <c r="K109" s="28">
        <v>0</v>
      </c>
      <c r="L109" s="28">
        <v>0</v>
      </c>
      <c r="M109" s="28">
        <v>0</v>
      </c>
      <c r="N109" s="17" t="str">
        <f t="shared" si="19"/>
        <v xml:space="preserve"> </v>
      </c>
      <c r="O109" s="28">
        <v>0</v>
      </c>
      <c r="P109" s="18">
        <f t="shared" si="20"/>
        <v>-10725</v>
      </c>
    </row>
    <row r="110" spans="1:16" x14ac:dyDescent="0.3">
      <c r="A110" s="26" t="s">
        <v>205</v>
      </c>
      <c r="B110" s="13" t="str">
        <f t="shared" si="21"/>
        <v>4</v>
      </c>
      <c r="C110" s="13" t="str">
        <f t="shared" si="22"/>
        <v>49</v>
      </c>
      <c r="D110" s="13" t="str">
        <f t="shared" si="23"/>
        <v>490</v>
      </c>
      <c r="E110" s="27" t="s">
        <v>206</v>
      </c>
      <c r="F110" s="28">
        <v>53360</v>
      </c>
      <c r="G110" s="28">
        <v>0</v>
      </c>
      <c r="H110" s="28">
        <v>53360</v>
      </c>
      <c r="I110" s="28">
        <v>0</v>
      </c>
      <c r="J110" s="17">
        <f t="shared" si="18"/>
        <v>0</v>
      </c>
      <c r="K110" s="28">
        <v>0</v>
      </c>
      <c r="L110" s="28">
        <v>0</v>
      </c>
      <c r="M110" s="28">
        <v>0</v>
      </c>
      <c r="N110" s="17" t="str">
        <f t="shared" si="19"/>
        <v xml:space="preserve"> </v>
      </c>
      <c r="O110" s="28">
        <v>0</v>
      </c>
      <c r="P110" s="18">
        <f t="shared" si="20"/>
        <v>-53360</v>
      </c>
    </row>
    <row r="111" spans="1:16" x14ac:dyDescent="0.3">
      <c r="A111" s="26" t="s">
        <v>207</v>
      </c>
      <c r="B111" s="13" t="str">
        <f t="shared" si="21"/>
        <v>4</v>
      </c>
      <c r="C111" s="13" t="str">
        <f t="shared" si="22"/>
        <v>49</v>
      </c>
      <c r="D111" s="13" t="str">
        <f t="shared" si="23"/>
        <v>497</v>
      </c>
      <c r="E111" s="27" t="s">
        <v>208</v>
      </c>
      <c r="F111" s="28">
        <v>28320</v>
      </c>
      <c r="G111" s="28">
        <v>0</v>
      </c>
      <c r="H111" s="28">
        <v>28320</v>
      </c>
      <c r="I111" s="28">
        <v>0</v>
      </c>
      <c r="J111" s="17">
        <f t="shared" si="18"/>
        <v>0</v>
      </c>
      <c r="K111" s="28">
        <v>0</v>
      </c>
      <c r="L111" s="28">
        <v>0</v>
      </c>
      <c r="M111" s="28">
        <v>0</v>
      </c>
      <c r="N111" s="17" t="str">
        <f t="shared" si="19"/>
        <v xml:space="preserve"> </v>
      </c>
      <c r="O111" s="28">
        <v>0</v>
      </c>
      <c r="P111" s="18">
        <f t="shared" si="20"/>
        <v>-28320</v>
      </c>
    </row>
    <row r="112" spans="1:16" x14ac:dyDescent="0.3">
      <c r="A112" s="26" t="s">
        <v>209</v>
      </c>
      <c r="B112" s="13" t="str">
        <f t="shared" si="21"/>
        <v>5</v>
      </c>
      <c r="C112" s="13" t="str">
        <f t="shared" si="22"/>
        <v>52</v>
      </c>
      <c r="D112" s="13" t="str">
        <f t="shared" si="23"/>
        <v>520</v>
      </c>
      <c r="E112" s="27" t="s">
        <v>210</v>
      </c>
      <c r="F112" s="28">
        <v>1000</v>
      </c>
      <c r="G112" s="28">
        <v>0</v>
      </c>
      <c r="H112" s="28">
        <v>1000</v>
      </c>
      <c r="I112" s="28">
        <v>0</v>
      </c>
      <c r="J112" s="17">
        <f t="shared" si="18"/>
        <v>0</v>
      </c>
      <c r="K112" s="28">
        <v>0</v>
      </c>
      <c r="L112" s="28">
        <v>0</v>
      </c>
      <c r="M112" s="28">
        <v>0</v>
      </c>
      <c r="N112" s="17" t="str">
        <f t="shared" si="19"/>
        <v xml:space="preserve"> </v>
      </c>
      <c r="O112" s="28">
        <v>0</v>
      </c>
      <c r="P112" s="18">
        <f t="shared" si="20"/>
        <v>-1000</v>
      </c>
    </row>
    <row r="113" spans="1:16" x14ac:dyDescent="0.3">
      <c r="A113" s="26" t="s">
        <v>211</v>
      </c>
      <c r="B113" s="13" t="str">
        <f t="shared" si="21"/>
        <v>5</v>
      </c>
      <c r="C113" s="13" t="str">
        <f t="shared" si="22"/>
        <v>53</v>
      </c>
      <c r="D113" s="13" t="str">
        <f t="shared" si="23"/>
        <v>534</v>
      </c>
      <c r="E113" s="27" t="s">
        <v>212</v>
      </c>
      <c r="F113" s="28">
        <v>300000</v>
      </c>
      <c r="G113" s="28">
        <v>0</v>
      </c>
      <c r="H113" s="28">
        <v>300000</v>
      </c>
      <c r="I113" s="28">
        <v>0</v>
      </c>
      <c r="J113" s="17">
        <f t="shared" si="18"/>
        <v>0</v>
      </c>
      <c r="K113" s="28">
        <v>0</v>
      </c>
      <c r="L113" s="28">
        <v>0</v>
      </c>
      <c r="M113" s="28">
        <v>0</v>
      </c>
      <c r="N113" s="17" t="str">
        <f t="shared" si="19"/>
        <v xml:space="preserve"> </v>
      </c>
      <c r="O113" s="28">
        <v>0</v>
      </c>
      <c r="P113" s="18">
        <f t="shared" si="20"/>
        <v>-300000</v>
      </c>
    </row>
    <row r="114" spans="1:16" x14ac:dyDescent="0.3">
      <c r="A114" s="26" t="s">
        <v>213</v>
      </c>
      <c r="B114" s="13" t="str">
        <f t="shared" si="21"/>
        <v>5</v>
      </c>
      <c r="C114" s="13" t="str">
        <f t="shared" si="22"/>
        <v>53</v>
      </c>
      <c r="D114" s="13" t="str">
        <f t="shared" si="23"/>
        <v>537</v>
      </c>
      <c r="E114" s="27" t="s">
        <v>214</v>
      </c>
      <c r="F114" s="28">
        <v>5000</v>
      </c>
      <c r="G114" s="28">
        <v>0</v>
      </c>
      <c r="H114" s="28">
        <v>5000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-5000</v>
      </c>
    </row>
    <row r="115" spans="1:16" x14ac:dyDescent="0.3">
      <c r="A115" s="26" t="s">
        <v>215</v>
      </c>
      <c r="B115" s="13" t="str">
        <f t="shared" si="21"/>
        <v>5</v>
      </c>
      <c r="C115" s="13" t="str">
        <f t="shared" si="22"/>
        <v>54</v>
      </c>
      <c r="D115" s="13" t="str">
        <f t="shared" si="23"/>
        <v>541</v>
      </c>
      <c r="E115" s="27" t="s">
        <v>216</v>
      </c>
      <c r="F115" s="28">
        <v>32275</v>
      </c>
      <c r="G115" s="28">
        <v>0</v>
      </c>
      <c r="H115" s="28">
        <v>32275</v>
      </c>
      <c r="I115" s="28">
        <v>5526.63</v>
      </c>
      <c r="J115" s="17">
        <f t="shared" si="18"/>
        <v>0.17123563129357089</v>
      </c>
      <c r="K115" s="28">
        <v>5526.63</v>
      </c>
      <c r="L115" s="28">
        <v>0</v>
      </c>
      <c r="M115" s="28">
        <v>5526.63</v>
      </c>
      <c r="N115" s="17">
        <f t="shared" si="19"/>
        <v>1</v>
      </c>
      <c r="O115" s="28">
        <v>0</v>
      </c>
      <c r="P115" s="18">
        <f t="shared" si="20"/>
        <v>-26748.37</v>
      </c>
    </row>
    <row r="116" spans="1:16" x14ac:dyDescent="0.3">
      <c r="A116" s="26" t="s">
        <v>217</v>
      </c>
      <c r="B116" s="13" t="str">
        <f t="shared" ref="B116:B122" si="24">LEFT(A116,1)</f>
        <v>5</v>
      </c>
      <c r="C116" s="13" t="str">
        <f t="shared" ref="C116:C122" si="25">LEFT(A116,2)</f>
        <v>54</v>
      </c>
      <c r="D116" s="13" t="str">
        <f t="shared" ref="D116:D122" si="26">LEFT(A116,3)</f>
        <v>541</v>
      </c>
      <c r="E116" s="27" t="s">
        <v>218</v>
      </c>
      <c r="F116" s="28">
        <v>4500</v>
      </c>
      <c r="G116" s="28">
        <v>0</v>
      </c>
      <c r="H116" s="28">
        <v>4500</v>
      </c>
      <c r="I116" s="28">
        <v>7200</v>
      </c>
      <c r="J116" s="17">
        <f t="shared" si="18"/>
        <v>1.6</v>
      </c>
      <c r="K116" s="28">
        <v>5400</v>
      </c>
      <c r="L116" s="28">
        <v>0</v>
      </c>
      <c r="M116" s="28">
        <v>5400</v>
      </c>
      <c r="N116" s="17">
        <f t="shared" si="19"/>
        <v>0.75</v>
      </c>
      <c r="O116" s="28">
        <v>1800</v>
      </c>
      <c r="P116" s="18">
        <f t="shared" si="20"/>
        <v>2700</v>
      </c>
    </row>
    <row r="117" spans="1:16" x14ac:dyDescent="0.3">
      <c r="A117" s="26" t="s">
        <v>280</v>
      </c>
      <c r="B117" s="13" t="str">
        <f t="shared" si="24"/>
        <v>5</v>
      </c>
      <c r="C117" s="13" t="str">
        <f t="shared" si="25"/>
        <v>54</v>
      </c>
      <c r="D117" s="13" t="str">
        <f t="shared" si="26"/>
        <v>549</v>
      </c>
      <c r="E117" s="27" t="s">
        <v>219</v>
      </c>
      <c r="F117" s="28">
        <v>15300</v>
      </c>
      <c r="G117" s="28">
        <v>0</v>
      </c>
      <c r="H117" s="28">
        <v>15300</v>
      </c>
      <c r="I117" s="28">
        <v>0</v>
      </c>
      <c r="J117" s="17">
        <f t="shared" si="18"/>
        <v>0</v>
      </c>
      <c r="K117" s="28">
        <v>0</v>
      </c>
      <c r="L117" s="28">
        <v>0</v>
      </c>
      <c r="M117" s="28">
        <v>0</v>
      </c>
      <c r="N117" s="17" t="str">
        <f t="shared" si="19"/>
        <v xml:space="preserve"> </v>
      </c>
      <c r="O117" s="28">
        <v>0</v>
      </c>
      <c r="P117" s="18">
        <f t="shared" si="20"/>
        <v>-15300</v>
      </c>
    </row>
    <row r="118" spans="1:16" x14ac:dyDescent="0.3">
      <c r="A118" s="26" t="s">
        <v>220</v>
      </c>
      <c r="B118" s="13" t="str">
        <f t="shared" si="24"/>
        <v>5</v>
      </c>
      <c r="C118" s="13" t="str">
        <f t="shared" si="25"/>
        <v>55</v>
      </c>
      <c r="D118" s="13" t="str">
        <f t="shared" si="26"/>
        <v>550</v>
      </c>
      <c r="E118" s="27" t="s">
        <v>221</v>
      </c>
      <c r="F118" s="28">
        <v>1500000</v>
      </c>
      <c r="G118" s="28">
        <v>0</v>
      </c>
      <c r="H118" s="28">
        <v>1500000</v>
      </c>
      <c r="I118" s="28">
        <v>1321056</v>
      </c>
      <c r="J118" s="17">
        <f t="shared" si="18"/>
        <v>0.88070400000000004</v>
      </c>
      <c r="K118" s="28">
        <v>0</v>
      </c>
      <c r="L118" s="28">
        <v>0</v>
      </c>
      <c r="M118" s="28">
        <v>0</v>
      </c>
      <c r="N118" s="17">
        <f t="shared" si="19"/>
        <v>0</v>
      </c>
      <c r="O118" s="28">
        <v>1321056</v>
      </c>
      <c r="P118" s="18">
        <f t="shared" si="20"/>
        <v>-178944</v>
      </c>
    </row>
    <row r="119" spans="1:16" x14ac:dyDescent="0.3">
      <c r="A119" s="26" t="s">
        <v>222</v>
      </c>
      <c r="B119" s="13" t="str">
        <f t="shared" si="24"/>
        <v>5</v>
      </c>
      <c r="C119" s="13" t="str">
        <f t="shared" si="25"/>
        <v>55</v>
      </c>
      <c r="D119" s="13" t="str">
        <f t="shared" si="26"/>
        <v>554</v>
      </c>
      <c r="E119" s="27" t="s">
        <v>223</v>
      </c>
      <c r="F119" s="28">
        <v>5000</v>
      </c>
      <c r="G119" s="28">
        <v>0</v>
      </c>
      <c r="H119" s="28">
        <v>5000</v>
      </c>
      <c r="I119" s="28">
        <v>0</v>
      </c>
      <c r="J119" s="17">
        <f t="shared" si="18"/>
        <v>0</v>
      </c>
      <c r="K119" s="28">
        <v>0</v>
      </c>
      <c r="L119" s="28">
        <v>0</v>
      </c>
      <c r="M119" s="28">
        <v>0</v>
      </c>
      <c r="N119" s="17" t="str">
        <f t="shared" si="19"/>
        <v xml:space="preserve"> </v>
      </c>
      <c r="O119" s="28">
        <v>0</v>
      </c>
      <c r="P119" s="18">
        <f t="shared" si="20"/>
        <v>-5000</v>
      </c>
    </row>
    <row r="120" spans="1:16" x14ac:dyDescent="0.3">
      <c r="A120" s="26" t="s">
        <v>224</v>
      </c>
      <c r="B120" s="13" t="str">
        <f t="shared" si="24"/>
        <v>5</v>
      </c>
      <c r="C120" s="13" t="str">
        <f t="shared" si="25"/>
        <v>55</v>
      </c>
      <c r="D120" s="13" t="str">
        <f t="shared" si="26"/>
        <v>559</v>
      </c>
      <c r="E120" s="27" t="s">
        <v>225</v>
      </c>
      <c r="F120" s="28">
        <v>0</v>
      </c>
      <c r="G120" s="28">
        <v>0</v>
      </c>
      <c r="H120" s="28">
        <v>0</v>
      </c>
      <c r="I120" s="28">
        <v>16215.74</v>
      </c>
      <c r="J120" s="17" t="str">
        <f t="shared" si="18"/>
        <v xml:space="preserve"> </v>
      </c>
      <c r="K120" s="28">
        <v>0</v>
      </c>
      <c r="L120" s="28">
        <v>0</v>
      </c>
      <c r="M120" s="28">
        <v>0</v>
      </c>
      <c r="N120" s="17">
        <f t="shared" si="19"/>
        <v>0</v>
      </c>
      <c r="O120" s="28">
        <v>16215.74</v>
      </c>
      <c r="P120" s="18">
        <f t="shared" si="20"/>
        <v>16215.74</v>
      </c>
    </row>
    <row r="121" spans="1:16" x14ac:dyDescent="0.3">
      <c r="A121" s="26" t="s">
        <v>226</v>
      </c>
      <c r="B121" s="13" t="str">
        <f t="shared" si="24"/>
        <v>5</v>
      </c>
      <c r="C121" s="13" t="str">
        <f t="shared" si="25"/>
        <v>59</v>
      </c>
      <c r="D121" s="13" t="str">
        <f t="shared" si="26"/>
        <v>599</v>
      </c>
      <c r="E121" s="27" t="s">
        <v>227</v>
      </c>
      <c r="F121" s="28">
        <v>5000</v>
      </c>
      <c r="G121" s="28">
        <v>0</v>
      </c>
      <c r="H121" s="28">
        <v>5000</v>
      </c>
      <c r="I121" s="28">
        <v>0</v>
      </c>
      <c r="J121" s="17">
        <f t="shared" si="18"/>
        <v>0</v>
      </c>
      <c r="K121" s="28">
        <v>0</v>
      </c>
      <c r="L121" s="28">
        <v>0</v>
      </c>
      <c r="M121" s="28">
        <v>0</v>
      </c>
      <c r="N121" s="17" t="str">
        <f t="shared" si="19"/>
        <v xml:space="preserve"> </v>
      </c>
      <c r="O121" s="28">
        <v>0</v>
      </c>
      <c r="P121" s="18">
        <f t="shared" si="20"/>
        <v>-5000</v>
      </c>
    </row>
    <row r="122" spans="1:16" x14ac:dyDescent="0.3">
      <c r="A122" s="26" t="s">
        <v>228</v>
      </c>
      <c r="B122" s="13" t="str">
        <f t="shared" si="24"/>
        <v>5</v>
      </c>
      <c r="C122" s="13" t="str">
        <f t="shared" si="25"/>
        <v>59</v>
      </c>
      <c r="D122" s="13" t="str">
        <f t="shared" si="26"/>
        <v>599</v>
      </c>
      <c r="E122" s="27" t="s">
        <v>229</v>
      </c>
      <c r="F122" s="28">
        <v>275000</v>
      </c>
      <c r="G122" s="28">
        <v>0</v>
      </c>
      <c r="H122" s="28">
        <v>275000</v>
      </c>
      <c r="I122" s="28">
        <v>222521.55</v>
      </c>
      <c r="J122" s="17">
        <f t="shared" si="18"/>
        <v>0.80916927272727268</v>
      </c>
      <c r="K122" s="28">
        <v>0</v>
      </c>
      <c r="L122" s="28">
        <v>0</v>
      </c>
      <c r="M122" s="28">
        <v>0</v>
      </c>
      <c r="N122" s="17">
        <f t="shared" si="19"/>
        <v>0</v>
      </c>
      <c r="O122" s="28">
        <v>222521.55</v>
      </c>
      <c r="P122" s="18">
        <f t="shared" si="20"/>
        <v>-52478.450000000012</v>
      </c>
    </row>
    <row r="123" spans="1:16" x14ac:dyDescent="0.3">
      <c r="A123" s="1"/>
      <c r="B123" s="13"/>
      <c r="C123" s="13"/>
      <c r="D123" s="13"/>
      <c r="E123" s="4" t="s">
        <v>19</v>
      </c>
      <c r="F123" s="19">
        <f>SUM(F6:F122)</f>
        <v>263191960</v>
      </c>
      <c r="G123" s="19">
        <f>SUM(G6:G122)</f>
        <v>339273.87</v>
      </c>
      <c r="H123" s="19">
        <f>SUM(H6:H122)</f>
        <v>263531233.87</v>
      </c>
      <c r="I123" s="19">
        <f>SUM(I6:I122)</f>
        <v>40055943.440000005</v>
      </c>
      <c r="J123" s="20">
        <f>I123/H123</f>
        <v>0.15199694871750802</v>
      </c>
      <c r="K123" s="19">
        <f>SUM(K6:K122)</f>
        <v>14527675.749999998</v>
      </c>
      <c r="L123" s="19">
        <f>SUM(L6:L122)</f>
        <v>1918677.3100000005</v>
      </c>
      <c r="M123" s="19">
        <f>SUM(M6:M122)</f>
        <v>12608998.439999999</v>
      </c>
      <c r="N123" s="22">
        <f t="shared" ref="N123" si="27">IF(I123=0," ",M123/I123)</f>
        <v>0.31478470751505527</v>
      </c>
      <c r="O123" s="19">
        <f>SUM(O6:O122)</f>
        <v>27446945.000000004</v>
      </c>
      <c r="P123" s="19">
        <f>SUM(P6:P122)</f>
        <v>-223475290.42999995</v>
      </c>
    </row>
    <row r="124" spans="1:16" x14ac:dyDescent="0.3">
      <c r="A124" s="1"/>
      <c r="B124" s="13"/>
      <c r="C124" s="13"/>
      <c r="D124" s="13"/>
      <c r="E124" s="2"/>
      <c r="F124" s="3"/>
      <c r="G124" s="3"/>
      <c r="H124" s="3"/>
      <c r="I124" s="3"/>
      <c r="J124" s="17"/>
      <c r="K124" s="3"/>
      <c r="L124" s="3"/>
      <c r="M124" s="3"/>
      <c r="N124" s="17"/>
      <c r="O124" s="3"/>
      <c r="P124" s="18"/>
    </row>
    <row r="125" spans="1:16" x14ac:dyDescent="0.3">
      <c r="A125" s="26" t="s">
        <v>230</v>
      </c>
      <c r="B125" s="13" t="str">
        <f t="shared" ref="B125:B135" si="28">LEFT(A125,1)</f>
        <v>6</v>
      </c>
      <c r="C125" s="13" t="str">
        <f t="shared" ref="C125:C135" si="29">LEFT(A125,2)</f>
        <v>60</v>
      </c>
      <c r="D125" s="13" t="str">
        <f t="shared" ref="D125:D135" si="30">LEFT(A125,3)</f>
        <v>603</v>
      </c>
      <c r="E125" s="27" t="s">
        <v>231</v>
      </c>
      <c r="F125" s="28">
        <v>7500000</v>
      </c>
      <c r="G125" s="28">
        <v>0</v>
      </c>
      <c r="H125" s="28">
        <v>7500000</v>
      </c>
      <c r="I125" s="28">
        <v>277840.84000000003</v>
      </c>
      <c r="J125" s="17">
        <f t="shared" ref="J125:J132" si="31">IF(H125=0," ",I125/H125)</f>
        <v>3.7045445333333336E-2</v>
      </c>
      <c r="K125" s="28">
        <v>0</v>
      </c>
      <c r="L125" s="28">
        <v>0</v>
      </c>
      <c r="M125" s="28">
        <v>0</v>
      </c>
      <c r="N125" s="17">
        <f t="shared" ref="N125:N142" si="32">IF(I125=0," ",M125/I125)</f>
        <v>0</v>
      </c>
      <c r="O125" s="28">
        <v>277840.84000000003</v>
      </c>
      <c r="P125" s="18">
        <f t="shared" ref="P125:P142" si="33">I125-H125</f>
        <v>-7222159.1600000001</v>
      </c>
    </row>
    <row r="126" spans="1:16" x14ac:dyDescent="0.3">
      <c r="A126" s="26" t="s">
        <v>232</v>
      </c>
      <c r="B126" s="13" t="str">
        <f t="shared" ref="B126:B130" si="34">LEFT(A126,1)</f>
        <v>7</v>
      </c>
      <c r="C126" s="13" t="str">
        <f t="shared" ref="C126:C130" si="35">LEFT(A126,2)</f>
        <v>72</v>
      </c>
      <c r="D126" s="13" t="str">
        <f t="shared" ref="D126:D130" si="36">LEFT(A126,3)</f>
        <v>723</v>
      </c>
      <c r="E126" s="27" t="s">
        <v>281</v>
      </c>
      <c r="F126" s="28">
        <v>755000</v>
      </c>
      <c r="G126" s="28">
        <v>0</v>
      </c>
      <c r="H126" s="28">
        <v>755000</v>
      </c>
      <c r="I126" s="28">
        <v>0</v>
      </c>
      <c r="J126" s="17">
        <f t="shared" si="31"/>
        <v>0</v>
      </c>
      <c r="K126" s="28">
        <v>0</v>
      </c>
      <c r="L126" s="28">
        <v>0</v>
      </c>
      <c r="M126" s="28">
        <v>0</v>
      </c>
      <c r="N126" s="17" t="str">
        <f t="shared" si="32"/>
        <v xml:space="preserve"> </v>
      </c>
      <c r="O126" s="28">
        <v>0</v>
      </c>
      <c r="P126" s="18">
        <f t="shared" si="33"/>
        <v>-755000</v>
      </c>
    </row>
    <row r="127" spans="1:16" x14ac:dyDescent="0.3">
      <c r="A127" s="26" t="s">
        <v>253</v>
      </c>
      <c r="B127" s="13" t="str">
        <f t="shared" si="34"/>
        <v>7</v>
      </c>
      <c r="C127" s="13" t="str">
        <f t="shared" si="35"/>
        <v>75</v>
      </c>
      <c r="D127" s="13" t="str">
        <f t="shared" si="36"/>
        <v>750</v>
      </c>
      <c r="E127" s="27" t="s">
        <v>282</v>
      </c>
      <c r="F127" s="28">
        <v>465000</v>
      </c>
      <c r="G127" s="28">
        <v>0</v>
      </c>
      <c r="H127" s="28">
        <v>465000</v>
      </c>
      <c r="I127" s="28">
        <v>0</v>
      </c>
      <c r="J127" s="17">
        <f t="shared" si="31"/>
        <v>0</v>
      </c>
      <c r="K127" s="28">
        <v>0</v>
      </c>
      <c r="L127" s="28">
        <v>0</v>
      </c>
      <c r="M127" s="28">
        <v>0</v>
      </c>
      <c r="N127" s="17" t="str">
        <f t="shared" si="32"/>
        <v xml:space="preserve"> </v>
      </c>
      <c r="O127" s="28">
        <v>0</v>
      </c>
      <c r="P127" s="18">
        <f t="shared" si="33"/>
        <v>-465000</v>
      </c>
    </row>
    <row r="128" spans="1:16" x14ac:dyDescent="0.3">
      <c r="A128" s="26" t="s">
        <v>233</v>
      </c>
      <c r="B128" s="13" t="str">
        <f t="shared" si="34"/>
        <v>7</v>
      </c>
      <c r="C128" s="13" t="str">
        <f t="shared" si="35"/>
        <v>75</v>
      </c>
      <c r="D128" s="13" t="str">
        <f t="shared" si="36"/>
        <v>750</v>
      </c>
      <c r="E128" s="27" t="s">
        <v>283</v>
      </c>
      <c r="F128" s="28">
        <v>0</v>
      </c>
      <c r="G128" s="28">
        <v>144772.5</v>
      </c>
      <c r="H128" s="28">
        <v>144772.5</v>
      </c>
      <c r="I128" s="28">
        <v>0</v>
      </c>
      <c r="J128" s="17">
        <f t="shared" si="31"/>
        <v>0</v>
      </c>
      <c r="K128" s="28">
        <v>0</v>
      </c>
      <c r="L128" s="28">
        <v>0</v>
      </c>
      <c r="M128" s="28">
        <v>0</v>
      </c>
      <c r="N128" s="17" t="str">
        <f t="shared" si="32"/>
        <v xml:space="preserve"> </v>
      </c>
      <c r="O128" s="28">
        <v>0</v>
      </c>
      <c r="P128" s="18">
        <f t="shared" si="33"/>
        <v>-144772.5</v>
      </c>
    </row>
    <row r="129" spans="1:16" x14ac:dyDescent="0.3">
      <c r="A129" s="26" t="s">
        <v>284</v>
      </c>
      <c r="B129" s="13" t="str">
        <f t="shared" si="34"/>
        <v>7</v>
      </c>
      <c r="C129" s="13" t="str">
        <f t="shared" si="35"/>
        <v>77</v>
      </c>
      <c r="D129" s="13" t="str">
        <f t="shared" si="36"/>
        <v>770</v>
      </c>
      <c r="E129" s="27" t="s">
        <v>285</v>
      </c>
      <c r="F129" s="28">
        <v>190000</v>
      </c>
      <c r="G129" s="28">
        <v>0</v>
      </c>
      <c r="H129" s="28">
        <v>190000</v>
      </c>
      <c r="I129" s="28">
        <v>0</v>
      </c>
      <c r="J129" s="17">
        <f t="shared" si="31"/>
        <v>0</v>
      </c>
      <c r="K129" s="28">
        <v>0</v>
      </c>
      <c r="L129" s="28">
        <v>0</v>
      </c>
      <c r="M129" s="28">
        <v>0</v>
      </c>
      <c r="N129" s="17" t="str">
        <f t="shared" si="32"/>
        <v xml:space="preserve"> </v>
      </c>
      <c r="O129" s="28">
        <v>0</v>
      </c>
      <c r="P129" s="18">
        <f t="shared" si="33"/>
        <v>-190000</v>
      </c>
    </row>
    <row r="130" spans="1:16" x14ac:dyDescent="0.3">
      <c r="A130" s="26" t="s">
        <v>234</v>
      </c>
      <c r="B130" s="13" t="str">
        <f t="shared" si="34"/>
        <v>7</v>
      </c>
      <c r="C130" s="13" t="str">
        <f t="shared" si="35"/>
        <v>79</v>
      </c>
      <c r="D130" s="13" t="str">
        <f t="shared" si="36"/>
        <v>797</v>
      </c>
      <c r="E130" s="27" t="s">
        <v>208</v>
      </c>
      <c r="F130" s="28">
        <v>99940</v>
      </c>
      <c r="G130" s="28">
        <v>0</v>
      </c>
      <c r="H130" s="28">
        <v>99940</v>
      </c>
      <c r="I130" s="28">
        <v>0</v>
      </c>
      <c r="J130" s="17">
        <f t="shared" si="31"/>
        <v>0</v>
      </c>
      <c r="K130" s="28">
        <v>0</v>
      </c>
      <c r="L130" s="28">
        <v>0</v>
      </c>
      <c r="M130" s="28">
        <v>0</v>
      </c>
      <c r="N130" s="17" t="str">
        <f t="shared" si="32"/>
        <v xml:space="preserve"> </v>
      </c>
      <c r="O130" s="28">
        <v>0</v>
      </c>
      <c r="P130" s="18">
        <f t="shared" si="33"/>
        <v>-99940</v>
      </c>
    </row>
    <row r="131" spans="1:16" x14ac:dyDescent="0.3">
      <c r="A131" s="26" t="s">
        <v>235</v>
      </c>
      <c r="B131" s="13" t="str">
        <f t="shared" ref="B131:B132" si="37">LEFT(A131,1)</f>
        <v>7</v>
      </c>
      <c r="C131" s="13" t="str">
        <f t="shared" ref="C131:C132" si="38">LEFT(A131,2)</f>
        <v>79</v>
      </c>
      <c r="D131" s="13" t="str">
        <f t="shared" ref="D131:D132" si="39">LEFT(A131,3)</f>
        <v>797</v>
      </c>
      <c r="E131" s="27" t="s">
        <v>204</v>
      </c>
      <c r="F131" s="28">
        <v>132960</v>
      </c>
      <c r="G131" s="28">
        <v>0</v>
      </c>
      <c r="H131" s="28">
        <v>132960</v>
      </c>
      <c r="I131" s="28">
        <v>0</v>
      </c>
      <c r="J131" s="17">
        <f t="shared" si="31"/>
        <v>0</v>
      </c>
      <c r="K131" s="28">
        <v>0</v>
      </c>
      <c r="L131" s="28">
        <v>0</v>
      </c>
      <c r="M131" s="28">
        <v>0</v>
      </c>
      <c r="N131" s="17" t="str">
        <f t="shared" si="32"/>
        <v xml:space="preserve"> </v>
      </c>
      <c r="O131" s="28">
        <v>0</v>
      </c>
      <c r="P131" s="18">
        <f t="shared" si="33"/>
        <v>-132960</v>
      </c>
    </row>
    <row r="132" spans="1:16" x14ac:dyDescent="0.3">
      <c r="A132" s="26" t="s">
        <v>236</v>
      </c>
      <c r="B132" s="13" t="str">
        <f t="shared" si="37"/>
        <v>7</v>
      </c>
      <c r="C132" s="13" t="str">
        <f t="shared" si="38"/>
        <v>79</v>
      </c>
      <c r="D132" s="13" t="str">
        <f t="shared" si="39"/>
        <v>797</v>
      </c>
      <c r="E132" s="27" t="s">
        <v>206</v>
      </c>
      <c r="F132" s="28">
        <v>1500</v>
      </c>
      <c r="G132" s="28">
        <v>0</v>
      </c>
      <c r="H132" s="28">
        <v>1500</v>
      </c>
      <c r="I132" s="28">
        <v>0</v>
      </c>
      <c r="J132" s="17">
        <f t="shared" si="31"/>
        <v>0</v>
      </c>
      <c r="K132" s="28">
        <v>0</v>
      </c>
      <c r="L132" s="28">
        <v>0</v>
      </c>
      <c r="M132" s="28">
        <v>0</v>
      </c>
      <c r="N132" s="17" t="str">
        <f t="shared" si="32"/>
        <v xml:space="preserve"> </v>
      </c>
      <c r="O132" s="28">
        <v>0</v>
      </c>
      <c r="P132" s="18">
        <f t="shared" si="33"/>
        <v>-1500</v>
      </c>
    </row>
    <row r="133" spans="1:16" s="16" customFormat="1" x14ac:dyDescent="0.3">
      <c r="A133" s="4"/>
      <c r="B133" s="4"/>
      <c r="C133" s="4"/>
      <c r="D133" s="4"/>
      <c r="E133" s="4" t="s">
        <v>20</v>
      </c>
      <c r="F133" s="19">
        <f>SUBTOTAL(9,F125:F132)</f>
        <v>9144400</v>
      </c>
      <c r="G133" s="19">
        <f>SUBTOTAL(9,G125:G132)</f>
        <v>144772.5</v>
      </c>
      <c r="H133" s="19">
        <f>SUBTOTAL(9,H125:H132)</f>
        <v>9289172.5</v>
      </c>
      <c r="I133" s="19">
        <f>SUBTOTAL(9,I125:I132)</f>
        <v>277840.84000000003</v>
      </c>
      <c r="J133" s="20">
        <f t="shared" ref="J133" si="40">I133/H133</f>
        <v>2.991018198876165E-2</v>
      </c>
      <c r="K133" s="19">
        <f>SUBTOTAL(9,K125:K132)</f>
        <v>0</v>
      </c>
      <c r="L133" s="19">
        <f>SUBTOTAL(9,L125:L132)</f>
        <v>0</v>
      </c>
      <c r="M133" s="19">
        <f>SUBTOTAL(9,M125:M132)</f>
        <v>0</v>
      </c>
      <c r="N133" s="20">
        <f t="shared" si="32"/>
        <v>0</v>
      </c>
      <c r="O133" s="19">
        <f>SUBTOTAL(9,O125:O132)</f>
        <v>277840.84000000003</v>
      </c>
      <c r="P133" s="19">
        <f>SUBTOTAL(9,P125:P132)</f>
        <v>-9011331.6600000001</v>
      </c>
    </row>
    <row r="134" spans="1:16" x14ac:dyDescent="0.3">
      <c r="A134" s="1"/>
      <c r="B134" s="13"/>
      <c r="C134" s="13"/>
      <c r="D134" s="13"/>
      <c r="E134" s="2"/>
      <c r="F134" s="3"/>
      <c r="G134" s="3"/>
      <c r="H134" s="3"/>
      <c r="I134" s="3"/>
      <c r="J134" s="17"/>
      <c r="K134" s="3"/>
      <c r="L134" s="3"/>
      <c r="M134" s="3"/>
      <c r="N134" s="17"/>
      <c r="O134" s="3"/>
      <c r="P134" s="18"/>
    </row>
    <row r="135" spans="1:16" x14ac:dyDescent="0.3">
      <c r="A135" s="26" t="s">
        <v>237</v>
      </c>
      <c r="B135" s="13" t="str">
        <f t="shared" si="28"/>
        <v>8</v>
      </c>
      <c r="C135" s="13" t="str">
        <f t="shared" si="29"/>
        <v>82</v>
      </c>
      <c r="D135" s="13" t="str">
        <f t="shared" si="30"/>
        <v>820</v>
      </c>
      <c r="E135" s="27" t="s">
        <v>238</v>
      </c>
      <c r="F135" s="28">
        <v>0</v>
      </c>
      <c r="G135" s="28">
        <v>0</v>
      </c>
      <c r="H135" s="28">
        <v>0</v>
      </c>
      <c r="I135" s="28">
        <v>0</v>
      </c>
      <c r="J135" s="17" t="str">
        <f t="shared" ref="J135:J142" si="41">IF(H135=0," ",I135/H135)</f>
        <v xml:space="preserve"> </v>
      </c>
      <c r="K135" s="28">
        <v>0</v>
      </c>
      <c r="L135" s="28">
        <v>0</v>
      </c>
      <c r="M135" s="28">
        <v>0</v>
      </c>
      <c r="N135" s="17" t="str">
        <f t="shared" si="32"/>
        <v xml:space="preserve"> </v>
      </c>
      <c r="O135" s="28">
        <v>0</v>
      </c>
      <c r="P135" s="18">
        <f t="shared" si="33"/>
        <v>0</v>
      </c>
    </row>
    <row r="136" spans="1:16" x14ac:dyDescent="0.3">
      <c r="A136" s="26" t="s">
        <v>239</v>
      </c>
      <c r="B136" s="13" t="str">
        <f t="shared" ref="B136:B142" si="42">LEFT(A136,1)</f>
        <v>8</v>
      </c>
      <c r="C136" s="13" t="str">
        <f t="shared" ref="C136:C142" si="43">LEFT(A136,2)</f>
        <v>83</v>
      </c>
      <c r="D136" s="13" t="str">
        <f t="shared" ref="D136:D142" si="44">LEFT(A136,3)</f>
        <v>830</v>
      </c>
      <c r="E136" s="27" t="s">
        <v>240</v>
      </c>
      <c r="F136" s="28">
        <v>18000</v>
      </c>
      <c r="G136" s="28">
        <v>0</v>
      </c>
      <c r="H136" s="28">
        <v>18000</v>
      </c>
      <c r="I136" s="28">
        <v>63.44</v>
      </c>
      <c r="J136" s="17">
        <f t="shared" si="41"/>
        <v>3.5244444444444442E-3</v>
      </c>
      <c r="K136" s="28">
        <v>63.44</v>
      </c>
      <c r="L136" s="28">
        <v>0</v>
      </c>
      <c r="M136" s="28">
        <v>63.44</v>
      </c>
      <c r="N136" s="17">
        <f t="shared" si="32"/>
        <v>1</v>
      </c>
      <c r="O136" s="28">
        <v>0</v>
      </c>
      <c r="P136" s="18">
        <f t="shared" si="33"/>
        <v>-17936.560000000001</v>
      </c>
    </row>
    <row r="137" spans="1:16" x14ac:dyDescent="0.3">
      <c r="A137" s="26" t="s">
        <v>241</v>
      </c>
      <c r="B137" s="13" t="str">
        <f t="shared" si="42"/>
        <v>8</v>
      </c>
      <c r="C137" s="13" t="str">
        <f t="shared" si="43"/>
        <v>83</v>
      </c>
      <c r="D137" s="13" t="str">
        <f t="shared" si="44"/>
        <v>830</v>
      </c>
      <c r="E137" s="27" t="s">
        <v>242</v>
      </c>
      <c r="F137" s="28">
        <v>170000</v>
      </c>
      <c r="G137" s="28">
        <v>0</v>
      </c>
      <c r="H137" s="28">
        <v>170000</v>
      </c>
      <c r="I137" s="28">
        <v>2498.04</v>
      </c>
      <c r="J137" s="17">
        <f t="shared" si="41"/>
        <v>1.4694352941176471E-2</v>
      </c>
      <c r="K137" s="28">
        <v>2498.04</v>
      </c>
      <c r="L137" s="28">
        <v>0</v>
      </c>
      <c r="M137" s="28">
        <v>2498.04</v>
      </c>
      <c r="N137" s="17">
        <f t="shared" si="32"/>
        <v>1</v>
      </c>
      <c r="O137" s="28">
        <v>0</v>
      </c>
      <c r="P137" s="18">
        <f t="shared" si="33"/>
        <v>-167501.96</v>
      </c>
    </row>
    <row r="138" spans="1:16" x14ac:dyDescent="0.3">
      <c r="A138" s="26" t="s">
        <v>243</v>
      </c>
      <c r="B138" s="13" t="str">
        <f t="shared" si="42"/>
        <v>8</v>
      </c>
      <c r="C138" s="13" t="str">
        <f t="shared" si="43"/>
        <v>83</v>
      </c>
      <c r="D138" s="13" t="str">
        <f t="shared" si="44"/>
        <v>830</v>
      </c>
      <c r="E138" s="27" t="s">
        <v>244</v>
      </c>
      <c r="F138" s="28">
        <v>35000</v>
      </c>
      <c r="G138" s="28">
        <v>0</v>
      </c>
      <c r="H138" s="28">
        <v>35000</v>
      </c>
      <c r="I138" s="28">
        <v>0</v>
      </c>
      <c r="J138" s="17">
        <f t="shared" si="41"/>
        <v>0</v>
      </c>
      <c r="K138" s="28">
        <v>0</v>
      </c>
      <c r="L138" s="28">
        <v>0</v>
      </c>
      <c r="M138" s="28">
        <v>0</v>
      </c>
      <c r="N138" s="17" t="str">
        <f t="shared" si="32"/>
        <v xml:space="preserve"> </v>
      </c>
      <c r="O138" s="28">
        <v>0</v>
      </c>
      <c r="P138" s="18">
        <f t="shared" si="33"/>
        <v>-35000</v>
      </c>
    </row>
    <row r="139" spans="1:16" x14ac:dyDescent="0.3">
      <c r="A139" s="26" t="s">
        <v>245</v>
      </c>
      <c r="B139" s="13" t="str">
        <f t="shared" si="42"/>
        <v>8</v>
      </c>
      <c r="C139" s="13" t="str">
        <f t="shared" si="43"/>
        <v>83</v>
      </c>
      <c r="D139" s="13" t="str">
        <f t="shared" si="44"/>
        <v>831</v>
      </c>
      <c r="E139" s="27" t="s">
        <v>246</v>
      </c>
      <c r="F139" s="28">
        <v>480000</v>
      </c>
      <c r="G139" s="28">
        <v>0</v>
      </c>
      <c r="H139" s="28">
        <v>480000</v>
      </c>
      <c r="I139" s="28">
        <v>8516.2199999999993</v>
      </c>
      <c r="J139" s="17">
        <f t="shared" si="41"/>
        <v>1.7742124999999997E-2</v>
      </c>
      <c r="K139" s="28">
        <v>0</v>
      </c>
      <c r="L139" s="28">
        <v>0</v>
      </c>
      <c r="M139" s="28">
        <v>0</v>
      </c>
      <c r="N139" s="17">
        <f t="shared" si="32"/>
        <v>0</v>
      </c>
      <c r="O139" s="28">
        <v>8516.2199999999993</v>
      </c>
      <c r="P139" s="18">
        <f t="shared" si="33"/>
        <v>-471483.78</v>
      </c>
    </row>
    <row r="140" spans="1:16" x14ac:dyDescent="0.3">
      <c r="A140" s="26" t="s">
        <v>247</v>
      </c>
      <c r="B140" s="13" t="str">
        <f t="shared" si="42"/>
        <v>8</v>
      </c>
      <c r="C140" s="13" t="str">
        <f t="shared" si="43"/>
        <v>83</v>
      </c>
      <c r="D140" s="13" t="str">
        <f t="shared" si="44"/>
        <v>831</v>
      </c>
      <c r="E140" s="27" t="s">
        <v>248</v>
      </c>
      <c r="F140" s="28">
        <v>400000</v>
      </c>
      <c r="G140" s="28">
        <v>0</v>
      </c>
      <c r="H140" s="28">
        <v>400000</v>
      </c>
      <c r="I140" s="28">
        <v>11858.68</v>
      </c>
      <c r="J140" s="17">
        <f t="shared" si="41"/>
        <v>2.9646700000000002E-2</v>
      </c>
      <c r="K140" s="28">
        <v>11858.68</v>
      </c>
      <c r="L140" s="28">
        <v>0</v>
      </c>
      <c r="M140" s="28">
        <v>11858.68</v>
      </c>
      <c r="N140" s="17">
        <f t="shared" si="32"/>
        <v>1</v>
      </c>
      <c r="O140" s="28">
        <v>0</v>
      </c>
      <c r="P140" s="18">
        <f t="shared" si="33"/>
        <v>-388141.32</v>
      </c>
    </row>
    <row r="141" spans="1:16" x14ac:dyDescent="0.3">
      <c r="A141" s="26" t="s">
        <v>249</v>
      </c>
      <c r="B141" s="13" t="str">
        <f t="shared" si="42"/>
        <v>8</v>
      </c>
      <c r="C141" s="13" t="str">
        <f t="shared" si="43"/>
        <v>87</v>
      </c>
      <c r="D141" s="13" t="str">
        <f t="shared" si="44"/>
        <v>870</v>
      </c>
      <c r="E141" s="27" t="s">
        <v>250</v>
      </c>
      <c r="F141" s="28">
        <v>0</v>
      </c>
      <c r="G141" s="28">
        <v>20167772.280000001</v>
      </c>
      <c r="H141" s="28">
        <v>20167772.280000001</v>
      </c>
      <c r="I141" s="28">
        <v>0</v>
      </c>
      <c r="J141" s="17">
        <f t="shared" si="41"/>
        <v>0</v>
      </c>
      <c r="K141" s="28">
        <v>0</v>
      </c>
      <c r="L141" s="28">
        <v>0</v>
      </c>
      <c r="M141" s="28">
        <v>0</v>
      </c>
      <c r="N141" s="17" t="str">
        <f t="shared" si="32"/>
        <v xml:space="preserve"> </v>
      </c>
      <c r="O141" s="28">
        <v>0</v>
      </c>
      <c r="P141" s="18">
        <f t="shared" si="33"/>
        <v>-20167772.280000001</v>
      </c>
    </row>
    <row r="142" spans="1:16" x14ac:dyDescent="0.3">
      <c r="A142" s="26" t="s">
        <v>251</v>
      </c>
      <c r="B142" s="13" t="str">
        <f t="shared" si="42"/>
        <v>9</v>
      </c>
      <c r="C142" s="13" t="str">
        <f t="shared" si="43"/>
        <v>91</v>
      </c>
      <c r="D142" s="13" t="str">
        <f t="shared" si="44"/>
        <v>913</v>
      </c>
      <c r="E142" s="27" t="s">
        <v>252</v>
      </c>
      <c r="F142" s="28">
        <v>50000000</v>
      </c>
      <c r="G142" s="28">
        <v>0</v>
      </c>
      <c r="H142" s="28">
        <v>50000000</v>
      </c>
      <c r="I142" s="28">
        <v>0</v>
      </c>
      <c r="J142" s="17">
        <f t="shared" si="41"/>
        <v>0</v>
      </c>
      <c r="K142" s="28">
        <v>0</v>
      </c>
      <c r="L142" s="28">
        <v>0</v>
      </c>
      <c r="M142" s="28">
        <v>0</v>
      </c>
      <c r="N142" s="17" t="str">
        <f t="shared" si="32"/>
        <v xml:space="preserve"> </v>
      </c>
      <c r="O142" s="28">
        <v>0</v>
      </c>
      <c r="P142" s="18">
        <f t="shared" si="33"/>
        <v>-50000000</v>
      </c>
    </row>
    <row r="143" spans="1:16" s="16" customFormat="1" x14ac:dyDescent="0.3">
      <c r="A143" s="4"/>
      <c r="B143" s="4"/>
      <c r="C143" s="4"/>
      <c r="D143" s="4"/>
      <c r="E143" s="4" t="s">
        <v>21</v>
      </c>
      <c r="F143" s="19">
        <f>SUBTOTAL(9,F135:F142)</f>
        <v>51103000</v>
      </c>
      <c r="G143" s="19">
        <f>SUBTOTAL(9,G135:G142)</f>
        <v>20167772.280000001</v>
      </c>
      <c r="H143" s="19">
        <f>SUBTOTAL(9,H135:H142)</f>
        <v>71270772.280000001</v>
      </c>
      <c r="I143" s="19">
        <f>SUBTOTAL(9,I135:I142)</f>
        <v>22936.379999999997</v>
      </c>
      <c r="J143" s="20">
        <f t="shared" ref="J143" si="45">I143/H143</f>
        <v>3.2182028152985797E-4</v>
      </c>
      <c r="K143" s="19">
        <f>SUBTOTAL(9,K135:K142)</f>
        <v>14420.16</v>
      </c>
      <c r="L143" s="19">
        <f>SUBTOTAL(9,L135:L142)</f>
        <v>0</v>
      </c>
      <c r="M143" s="19">
        <f>SUBTOTAL(9,M135:M142)</f>
        <v>14420.16</v>
      </c>
      <c r="N143" s="20">
        <f t="shared" ref="N143" si="46">M143/I143</f>
        <v>0.62870252411234906</v>
      </c>
      <c r="O143" s="19">
        <f>SUBTOTAL(9,O135:O142)</f>
        <v>8516.2199999999993</v>
      </c>
      <c r="P143" s="19">
        <f>SUBTOTAL(9,P135:P142)</f>
        <v>-71247835.900000006</v>
      </c>
    </row>
    <row r="145" spans="5:16" s="16" customFormat="1" x14ac:dyDescent="0.3">
      <c r="E145" s="16" t="s">
        <v>22</v>
      </c>
      <c r="F145" s="19">
        <f>F143+F133+F123</f>
        <v>323439360</v>
      </c>
      <c r="G145" s="19">
        <f>G143+G133+G123</f>
        <v>20651818.650000002</v>
      </c>
      <c r="H145" s="19">
        <f>H143+H133+H123</f>
        <v>344091178.64999998</v>
      </c>
      <c r="I145" s="19">
        <f>I143+I133+I123</f>
        <v>40356720.660000004</v>
      </c>
      <c r="J145" s="20">
        <f t="shared" ref="J145" si="47">I145/H145</f>
        <v>0.11728496155680219</v>
      </c>
      <c r="K145" s="19">
        <f>K143+K133+K123</f>
        <v>14542095.909999998</v>
      </c>
      <c r="L145" s="19">
        <f>L143+L133+L123</f>
        <v>1918677.3100000005</v>
      </c>
      <c r="M145" s="19">
        <f>M143+M133+M123</f>
        <v>12623418.6</v>
      </c>
      <c r="N145" s="20">
        <f t="shared" ref="N145" si="48">M145/I145</f>
        <v>0.31279594559604135</v>
      </c>
      <c r="O145" s="19">
        <f>O143+O133+O123</f>
        <v>27733302.060000002</v>
      </c>
      <c r="P145" s="19">
        <f>P143+P133+P123</f>
        <v>-303734457.98999995</v>
      </c>
    </row>
    <row r="147" spans="5:16" x14ac:dyDescent="0.3">
      <c r="F147" s="25"/>
      <c r="G147" s="25"/>
      <c r="H147" s="25"/>
      <c r="I147" s="25"/>
      <c r="K147" s="25"/>
      <c r="L147" s="25"/>
      <c r="M147" s="25"/>
      <c r="O147" s="25"/>
      <c r="P147" s="18"/>
    </row>
    <row r="148" spans="5:16" x14ac:dyDescent="0.3">
      <c r="F148" s="25"/>
      <c r="G148" s="25"/>
      <c r="H148" s="25"/>
      <c r="I148" s="25"/>
      <c r="K148" s="25"/>
      <c r="L148" s="25"/>
      <c r="M148" s="25"/>
      <c r="O148" s="25"/>
    </row>
  </sheetData>
  <autoFilter ref="A5:P142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23 N143 N145 N133 J145 J143 J133 J12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FEBRERO 22</vt:lpstr>
      <vt:lpstr>'EJECUCIÓN INGRESOS FEBRERO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2022-03-01T13:06:45Z</dcterms:modified>
</cp:coreProperties>
</file>