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SEGUNDO TRIMESTRE\"/>
    </mc:Choice>
  </mc:AlternateContent>
  <xr:revisionPtr revIDLastSave="0" documentId="13_ncr:1_{438A1D1F-59C6-4FBC-803B-EBBD7230A895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2º trimes 25" sheetId="1" r:id="rId1"/>
  </sheets>
  <calcPr calcId="152511"/>
</workbook>
</file>

<file path=xl/calcChain.xml><?xml version="1.0" encoding="utf-8"?>
<calcChain xmlns="http://schemas.openxmlformats.org/spreadsheetml/2006/main">
  <c r="M27" i="1" l="1"/>
  <c r="M28" i="1"/>
  <c r="M29" i="1"/>
  <c r="M30" i="1"/>
  <c r="K27" i="1"/>
  <c r="K28" i="1"/>
  <c r="K29" i="1"/>
  <c r="K30" i="1"/>
  <c r="C31" i="1" l="1"/>
  <c r="C21" i="1" l="1"/>
  <c r="D21" i="1"/>
  <c r="E21" i="1"/>
  <c r="F21" i="1"/>
  <c r="C24" i="1"/>
  <c r="D24" i="1"/>
  <c r="E24" i="1"/>
  <c r="F24" i="1"/>
  <c r="L31" i="1" l="1"/>
  <c r="I31" i="1"/>
  <c r="J31" i="1"/>
  <c r="H31" i="1"/>
  <c r="D31" i="1"/>
  <c r="E31" i="1"/>
  <c r="F31" i="1"/>
  <c r="L24" i="1"/>
  <c r="I24" i="1"/>
  <c r="J24" i="1"/>
  <c r="K24" i="1" s="1"/>
  <c r="H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3" i="1"/>
  <c r="D33" i="1"/>
  <c r="E33" i="1"/>
  <c r="F33" i="1"/>
  <c r="M26" i="1" l="1"/>
  <c r="K26" i="1"/>
  <c r="M8" i="1"/>
  <c r="M9" i="1"/>
  <c r="M10" i="1"/>
  <c r="M11" i="1"/>
  <c r="M12" i="1"/>
  <c r="M13" i="1"/>
  <c r="M7" i="1"/>
  <c r="K12" i="1"/>
  <c r="M31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1" i="1" l="1"/>
  <c r="L21" i="1" l="1"/>
  <c r="L33" i="1" s="1"/>
  <c r="I21" i="1"/>
  <c r="I33" i="1" s="1"/>
  <c r="J21" i="1"/>
  <c r="J33" i="1" s="1"/>
  <c r="H21" i="1"/>
  <c r="H33" i="1" s="1"/>
  <c r="G33" i="1" l="1"/>
  <c r="K21" i="1"/>
  <c r="M21" i="1"/>
  <c r="M33" i="1" s="1"/>
  <c r="K33" i="1" l="1"/>
  <c r="G31" i="1"/>
</calcChain>
</file>

<file path=xl/sharedStrings.xml><?xml version="1.0" encoding="utf-8"?>
<sst xmlns="http://schemas.openxmlformats.org/spreadsheetml/2006/main" count="41" uniqueCount="41">
  <si>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</si>
  <si>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</si>
  <si>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</si>
  <si>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</si>
  <si>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</si>
  <si>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</si>
  <si>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</si>
  <si>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</si>
  <si>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</si>
  <si>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</si>
  <si>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</si>
  <si>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</si>
  <si>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</si>
  <si>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</si>
  <si>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</si>
  <si>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</si>
  <si>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</si>
  <si>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</si>
  <si>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</si>
  <si>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</si>
  <si>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</si>
  <si>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</si>
  <si>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</si>
  <si>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</si>
  <si>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</si>
  <si>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</si>
  <si>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</si>
  <si>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</si>
  <si>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</si>
  <si>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</si>
  <si>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</si>
  <si>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</si>
  <si>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</si>
  <si>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</si>
  <si>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</si>
  <si>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</si>
  <si>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</si>
  <si>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</si>
  <si>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ESTADO DE EJECUCIÓN DE INGRESOS DE LA FUNDACIÓN MUNICIPAL DE DEPORTES - 30 DE JUNIO DE 2025</t>
  </si>
  <si>
    <t>Para gastos generales.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</si>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</sst>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4" fillId="0" borderId="1" applyNumberFormat="0" applyFill="0" applyAlignment="0" applyProtection="0"/>
    <xf numFmtId="0" fontId="3" fillId="0" borderId="0"/>
    <xf numFmtId="0" fontId="2" fillId="0" borderId="0"/>
  </cellStyleXfs>
  <cellXfs count="30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49" fontId="8" fillId="0" borderId="2" xfId="4" applyNumberFormat="1" applyFont="1" applyBorder="1"/>
    <xf numFmtId="4" fontId="8" fillId="0" borderId="2" xfId="4" applyNumberFormat="1" applyFont="1" applyBorder="1"/>
    <xf numFmtId="10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 applyProtection="1"/>
    <xf numFmtId="0" fontId="6" fillId="0" borderId="2" xfId="0" applyFont="1" applyBorder="1" applyAlignment="1">
      <alignment horizontal="left" vertical="center"/>
    </xf>
    <xf numFmtId="1" fontId="8" fillId="0" borderId="2" xfId="4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view="pageLayout" zoomScale="106" zoomScaleNormal="100" zoomScalePageLayoutView="106" workbookViewId="0">
      <selection activeCell="B21" sqref="B2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2025</v>
      </c>
      <c r="K3" s="4"/>
    </row>
    <row r="4" spans="1:13" x14ac:dyDescent="0.2">
      <c r="A4" s="7" t="s">
        <v>13</v>
      </c>
      <c r="B4" s="3"/>
      <c r="C4" s="8">
        <v>45838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546847.93999999994</v>
      </c>
      <c r="G7" s="20">
        <f>IF(C7=0," ",F7/C7)</f>
        <v>0.27928903983656789</v>
      </c>
      <c r="H7" s="19">
        <v>586398.64</v>
      </c>
      <c r="I7" s="19">
        <v>39595.699999999997</v>
      </c>
      <c r="J7" s="19">
        <v>546802.93999999994</v>
      </c>
      <c r="K7" s="20">
        <f>IF(F7=0," ",J7/F7)</f>
        <v>0.99991771021392162</v>
      </c>
      <c r="L7" s="19">
        <v>45</v>
      </c>
      <c r="M7" s="21">
        <f>F7-E7</f>
        <v>-1411152.06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306260.57</v>
      </c>
      <c r="G8" s="20">
        <f t="shared" ref="G8:G20" si="0">IF(C8=0," ",F8/C8)</f>
        <v>0.41838875683060112</v>
      </c>
      <c r="H8" s="19">
        <v>242264.47</v>
      </c>
      <c r="I8" s="19">
        <v>1096.5999999999999</v>
      </c>
      <c r="J8" s="19">
        <v>241167.87</v>
      </c>
      <c r="K8" s="20">
        <f t="shared" ref="K8:K20" si="1">IF(F8=0," ",J8/F8)</f>
        <v>0.78745974383839223</v>
      </c>
      <c r="L8" s="19">
        <v>65092.7</v>
      </c>
      <c r="M8" s="21">
        <f t="shared" ref="M8:M20" si="2">F8-E8</f>
        <v>-425739.43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320220.13</v>
      </c>
      <c r="G9" s="20">
        <f t="shared" si="0"/>
        <v>0.16043092685370741</v>
      </c>
      <c r="H9" s="19">
        <v>309333.99</v>
      </c>
      <c r="I9" s="19">
        <v>758.1</v>
      </c>
      <c r="J9" s="19">
        <v>308575.89</v>
      </c>
      <c r="K9" s="20">
        <f t="shared" si="1"/>
        <v>0.96363676449697278</v>
      </c>
      <c r="L9" s="19">
        <v>11644.24</v>
      </c>
      <c r="M9" s="21">
        <f t="shared" si="2"/>
        <v>-1675779.87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39282.1</v>
      </c>
      <c r="G10" s="20">
        <f t="shared" si="0"/>
        <v>0.41568359788359788</v>
      </c>
      <c r="H10" s="19">
        <v>36604.6</v>
      </c>
      <c r="I10" s="19">
        <v>0</v>
      </c>
      <c r="J10" s="19">
        <v>36604.6</v>
      </c>
      <c r="K10" s="20">
        <f t="shared" si="1"/>
        <v>0.93183918375035957</v>
      </c>
      <c r="L10" s="19">
        <v>2677.5</v>
      </c>
      <c r="M10" s="21">
        <f t="shared" si="2"/>
        <v>-55217.9</v>
      </c>
    </row>
    <row r="11" spans="1:13" x14ac:dyDescent="0.2">
      <c r="A11" s="27">
        <v>39900</v>
      </c>
      <c r="B11" s="18" t="s">
        <v>24</v>
      </c>
      <c r="C11" s="19">
        <v>182000</v>
      </c>
      <c r="D11" s="19">
        <v>0</v>
      </c>
      <c r="E11" s="19">
        <v>182000</v>
      </c>
      <c r="F11" s="19">
        <v>108399.63</v>
      </c>
      <c r="G11" s="20">
        <f t="shared" si="0"/>
        <v>0.59560236263736266</v>
      </c>
      <c r="H11" s="19">
        <v>63945.1</v>
      </c>
      <c r="I11" s="19">
        <v>1582.46</v>
      </c>
      <c r="J11" s="19">
        <v>62362.64</v>
      </c>
      <c r="K11" s="20">
        <f t="shared" si="1"/>
        <v>0.57530307068391284</v>
      </c>
      <c r="L11" s="19">
        <v>46036.99</v>
      </c>
      <c r="M11" s="21">
        <f t="shared" si="2"/>
        <v>-73600.37</v>
      </c>
    </row>
    <row r="12" spans="1:13" x14ac:dyDescent="0.2">
      <c r="A12" s="27">
        <v>39906</v>
      </c>
      <c r="B12" s="18" t="s">
        <v>25</v>
      </c>
      <c r="C12" s="19">
        <v>19800</v>
      </c>
      <c r="D12" s="19">
        <v>0</v>
      </c>
      <c r="E12" s="19">
        <v>19800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-19800</v>
      </c>
    </row>
    <row r="13" spans="1:13" x14ac:dyDescent="0.2">
      <c r="A13" s="27">
        <v>40101</v>
      </c>
      <c r="B13" s="18" t="s">
        <v>26</v>
      </c>
      <c r="C13" s="19">
        <v>8928035</v>
      </c>
      <c r="D13" s="19">
        <v>0</v>
      </c>
      <c r="E13" s="19">
        <v>8928035</v>
      </c>
      <c r="F13" s="19">
        <v>4464017.4800000004</v>
      </c>
      <c r="G13" s="20">
        <f t="shared" si="0"/>
        <v>0.49999999775986548</v>
      </c>
      <c r="H13" s="19">
        <v>4464017.4800000004</v>
      </c>
      <c r="I13" s="19">
        <v>0</v>
      </c>
      <c r="J13" s="19">
        <v>4464017.4800000004</v>
      </c>
      <c r="K13" s="20">
        <f t="shared" si="1"/>
        <v>1</v>
      </c>
      <c r="L13" s="19">
        <v>0</v>
      </c>
      <c r="M13" s="21">
        <f t="shared" si="2"/>
        <v>-4464017.5199999996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0</v>
      </c>
      <c r="G14" s="20">
        <f t="shared" si="0"/>
        <v>0</v>
      </c>
      <c r="H14" s="19">
        <v>0</v>
      </c>
      <c r="I14" s="19">
        <v>0</v>
      </c>
      <c r="J14" s="19">
        <v>0</v>
      </c>
      <c r="K14" s="20" t="str">
        <f t="shared" si="1"/>
        <v xml:space="preserve"> </v>
      </c>
      <c r="L14" s="19">
        <v>0</v>
      </c>
      <c r="M14" s="21">
        <f t="shared" si="2"/>
        <v>-142800</v>
      </c>
    </row>
    <row r="15" spans="1:13" x14ac:dyDescent="0.2">
      <c r="A15" s="27">
        <v>52000</v>
      </c>
      <c r="B15" s="18" t="s">
        <v>28</v>
      </c>
      <c r="C15" s="19">
        <v>300</v>
      </c>
      <c r="D15" s="19">
        <v>0</v>
      </c>
      <c r="E15" s="19">
        <v>300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-300</v>
      </c>
    </row>
    <row r="16" spans="1:13" x14ac:dyDescent="0.2">
      <c r="A16" s="27">
        <v>55000</v>
      </c>
      <c r="B16" s="18" t="s">
        <v>29</v>
      </c>
      <c r="C16" s="19">
        <v>138670</v>
      </c>
      <c r="D16" s="19">
        <v>0</v>
      </c>
      <c r="E16" s="19">
        <v>138670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-138670</v>
      </c>
    </row>
    <row r="17" spans="1:13" x14ac:dyDescent="0.2">
      <c r="A17" s="27">
        <v>55500</v>
      </c>
      <c r="B17" s="18" t="s">
        <v>30</v>
      </c>
      <c r="C17" s="19">
        <v>46000</v>
      </c>
      <c r="D17" s="19">
        <v>0</v>
      </c>
      <c r="E17" s="19">
        <v>46000</v>
      </c>
      <c r="F17" s="19">
        <v>6030</v>
      </c>
      <c r="G17" s="20">
        <f t="shared" si="0"/>
        <v>0.13108695652173913</v>
      </c>
      <c r="H17" s="19">
        <v>6030</v>
      </c>
      <c r="I17" s="19">
        <v>0</v>
      </c>
      <c r="J17" s="19">
        <v>6030</v>
      </c>
      <c r="K17" s="20">
        <f t="shared" si="1"/>
        <v>1</v>
      </c>
      <c r="L17" s="19">
        <v>0</v>
      </c>
      <c r="M17" s="21">
        <f t="shared" si="2"/>
        <v>-39970</v>
      </c>
    </row>
    <row r="18" spans="1:13" x14ac:dyDescent="0.2">
      <c r="A18" s="27">
        <v>55900</v>
      </c>
      <c r="B18" s="18" t="s">
        <v>31</v>
      </c>
      <c r="C18" s="19">
        <v>40100</v>
      </c>
      <c r="D18" s="19">
        <v>0</v>
      </c>
      <c r="E18" s="19">
        <v>40100</v>
      </c>
      <c r="F18" s="19">
        <v>3480</v>
      </c>
      <c r="G18" s="20">
        <f t="shared" si="0"/>
        <v>8.6783042394014964E-2</v>
      </c>
      <c r="H18" s="19">
        <v>2260</v>
      </c>
      <c r="I18" s="19">
        <v>0</v>
      </c>
      <c r="J18" s="19">
        <v>2260</v>
      </c>
      <c r="K18" s="20">
        <f t="shared" si="1"/>
        <v>0.64942528735632188</v>
      </c>
      <c r="L18" s="19">
        <v>1220</v>
      </c>
      <c r="M18" s="21">
        <f t="shared" si="2"/>
        <v>-36620</v>
      </c>
    </row>
    <row r="19" spans="1:13" x14ac:dyDescent="0.2">
      <c r="A19" s="27">
        <v>55901</v>
      </c>
      <c r="B19" s="18" t="s">
        <v>32</v>
      </c>
      <c r="C19" s="19">
        <v>112500</v>
      </c>
      <c r="D19" s="19">
        <v>0</v>
      </c>
      <c r="E19" s="19">
        <v>112500</v>
      </c>
      <c r="F19" s="19">
        <v>56253.3</v>
      </c>
      <c r="G19" s="20">
        <f t="shared" si="0"/>
        <v>0.50002933333333333</v>
      </c>
      <c r="H19" s="19">
        <v>29524.15</v>
      </c>
      <c r="I19" s="19">
        <v>338.8</v>
      </c>
      <c r="J19" s="19">
        <v>29185.35</v>
      </c>
      <c r="K19" s="20">
        <f t="shared" si="1"/>
        <v>0.51882022921321946</v>
      </c>
      <c r="L19" s="19">
        <v>27067.95</v>
      </c>
      <c r="M19" s="21">
        <f t="shared" si="2"/>
        <v>-56246.7</v>
      </c>
    </row>
    <row r="20" spans="1:13" x14ac:dyDescent="0.2">
      <c r="A20" s="27">
        <v>59600</v>
      </c>
      <c r="B20" s="18" t="s">
        <v>33</v>
      </c>
      <c r="C20" s="19">
        <v>268000</v>
      </c>
      <c r="D20" s="19">
        <v>0</v>
      </c>
      <c r="E20" s="19">
        <v>268000</v>
      </c>
      <c r="F20" s="19">
        <v>146844.6</v>
      </c>
      <c r="G20" s="20">
        <f t="shared" si="0"/>
        <v>0.54792761194029849</v>
      </c>
      <c r="H20" s="19">
        <v>127751.2</v>
      </c>
      <c r="I20" s="19">
        <v>122.88</v>
      </c>
      <c r="J20" s="19">
        <v>127628.32</v>
      </c>
      <c r="K20" s="20">
        <f t="shared" si="1"/>
        <v>0.86913866767998282</v>
      </c>
      <c r="L20" s="19">
        <v>19216.28</v>
      </c>
      <c r="M20" s="21">
        <f t="shared" si="2"/>
        <v>-121155.4</v>
      </c>
    </row>
    <row r="21" spans="1:13" s="3" customFormat="1" x14ac:dyDescent="0.2">
      <c r="A21" s="28"/>
      <c r="B21" s="22" t="s">
        <v>15</v>
      </c>
      <c r="C21" s="23">
        <f>SUM(C7:C20)</f>
        <v>14658705</v>
      </c>
      <c r="D21" s="23">
        <f>SUM(D7:D20)</f>
        <v>0</v>
      </c>
      <c r="E21" s="23">
        <f>SUM(E7:E20)</f>
        <v>14658705</v>
      </c>
      <c r="F21" s="23">
        <f>SUM(F7:F20)</f>
        <v>5997635.75</v>
      </c>
      <c r="G21" s="24">
        <f t="shared" ref="G21:G33" si="3">F21/C21</f>
        <v>0.40915181457025024</v>
      </c>
      <c r="H21" s="23">
        <f>SUM(H7:H20)</f>
        <v>5868129.6300000018</v>
      </c>
      <c r="I21" s="23">
        <f>SUM(I7:I20)</f>
        <v>43494.539999999994</v>
      </c>
      <c r="J21" s="23">
        <f>SUM(J7:J20)</f>
        <v>5824635.0899999999</v>
      </c>
      <c r="K21" s="24">
        <f t="shared" ref="K21" si="4">IF(F21=0," ",J21/F21)</f>
        <v>0.97115519060989985</v>
      </c>
      <c r="L21" s="23">
        <f>SUM(L7:L20)</f>
        <v>173000.66</v>
      </c>
      <c r="M21" s="23">
        <f>SUM(M7:M20)</f>
        <v>-8661069.25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7">
        <v>70101</v>
      </c>
      <c r="B23" s="18" t="s">
        <v>34</v>
      </c>
      <c r="C23" s="19">
        <v>1600000</v>
      </c>
      <c r="D23" s="19">
        <v>0</v>
      </c>
      <c r="E23" s="19">
        <v>1600000</v>
      </c>
      <c r="F23" s="19">
        <v>425614.27</v>
      </c>
      <c r="G23" s="20">
        <v>0</v>
      </c>
      <c r="H23" s="19">
        <v>425614.27</v>
      </c>
      <c r="I23" s="19">
        <v>0</v>
      </c>
      <c r="J23" s="19">
        <v>425614.27</v>
      </c>
      <c r="K23" s="20">
        <f>IF(F23=0," ",J23/F23)</f>
        <v>1</v>
      </c>
      <c r="L23" s="19">
        <v>0</v>
      </c>
      <c r="M23" s="21">
        <f>F23-E23</f>
        <v>-1174385.73</v>
      </c>
    </row>
    <row r="24" spans="1:13" s="3" customFormat="1" x14ac:dyDescent="0.2">
      <c r="B24" s="22" t="s">
        <v>18</v>
      </c>
      <c r="C24" s="25">
        <f>SUM(C23)</f>
        <v>1600000</v>
      </c>
      <c r="D24" s="25">
        <f t="shared" ref="D24:F24" si="5">SUM(D23)</f>
        <v>0</v>
      </c>
      <c r="E24" s="25">
        <f t="shared" si="5"/>
        <v>1600000</v>
      </c>
      <c r="F24" s="25">
        <f t="shared" si="5"/>
        <v>425614.27</v>
      </c>
      <c r="G24" s="24">
        <f t="shared" ref="G24" si="6">F24/C24</f>
        <v>0.26600891874999999</v>
      </c>
      <c r="H24" s="25">
        <f>SUM(H23)</f>
        <v>425614.27</v>
      </c>
      <c r="I24" s="25">
        <f t="shared" ref="I24:J24" si="7">SUM(I23)</f>
        <v>0</v>
      </c>
      <c r="J24" s="25">
        <f t="shared" si="7"/>
        <v>425614.27</v>
      </c>
      <c r="K24" s="24">
        <f t="shared" ref="K24" si="8">IF(F24=0," ",J24/F24)</f>
        <v>1</v>
      </c>
      <c r="L24" s="25">
        <f>SUM(L23)</f>
        <v>0</v>
      </c>
      <c r="M24" s="25">
        <f>SUM(M23)</f>
        <v>-1174385.73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0</v>
      </c>
      <c r="D26" s="19">
        <v>0</v>
      </c>
      <c r="E26" s="19">
        <v>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30" si="9">IF(F26=0," ",J26/F26)</f>
        <v xml:space="preserve"> </v>
      </c>
      <c r="L26" s="19">
        <v>0</v>
      </c>
      <c r="M26" s="21">
        <f t="shared" ref="M26:M30" si="10">F26-E26</f>
        <v>0</v>
      </c>
    </row>
    <row r="27" spans="1:13" x14ac:dyDescent="0.2">
      <c r="A27" s="27">
        <v>83001</v>
      </c>
      <c r="B27" s="18" t="s">
        <v>36</v>
      </c>
      <c r="C27" s="19">
        <v>11000</v>
      </c>
      <c r="D27" s="19">
        <v>0</v>
      </c>
      <c r="E27" s="19">
        <v>11000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-11000</v>
      </c>
    </row>
    <row r="28" spans="1:13" x14ac:dyDescent="0.2">
      <c r="A28" s="27">
        <v>83101</v>
      </c>
      <c r="B28" s="18" t="s">
        <v>37</v>
      </c>
      <c r="C28" s="19">
        <v>6800</v>
      </c>
      <c r="D28" s="19">
        <v>0</v>
      </c>
      <c r="E28" s="19">
        <v>6800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-6800</v>
      </c>
    </row>
    <row r="29" spans="1:13" x14ac:dyDescent="0.2">
      <c r="A29" s="27">
        <v>87000</v>
      </c>
      <c r="B29" s="18" t="s">
        <v>39</v>
      </c>
      <c r="C29" s="19">
        <v>0</v>
      </c>
      <c r="D29" s="19">
        <v>2868753.51</v>
      </c>
      <c r="E29" s="19">
        <v>2868753.51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-2868753.51</v>
      </c>
    </row>
    <row r="30" spans="1:13" x14ac:dyDescent="0.2">
      <c r="A30" s="27">
        <v>87010</v>
      </c>
      <c r="B30" s="18" t="s">
        <v>40</v>
      </c>
      <c r="C30" s="19">
        <v>0</v>
      </c>
      <c r="D30" s="19">
        <v>0</v>
      </c>
      <c r="E30" s="19">
        <v>0</v>
      </c>
      <c r="F30" s="19">
        <v>0</v>
      </c>
      <c r="G30" s="20">
        <v>0</v>
      </c>
      <c r="H30" s="19">
        <v>0</v>
      </c>
      <c r="I30" s="19">
        <v>0</v>
      </c>
      <c r="J30" s="19">
        <v>0</v>
      </c>
      <c r="K30" s="20" t="str">
        <f t="shared" si="9"/>
        <v xml:space="preserve"> </v>
      </c>
      <c r="L30" s="19">
        <v>0</v>
      </c>
      <c r="M30" s="21">
        <f t="shared" si="10"/>
        <v>0</v>
      </c>
    </row>
    <row r="31" spans="1:13" s="3" customFormat="1" x14ac:dyDescent="0.2">
      <c r="B31" s="22" t="s">
        <v>19</v>
      </c>
      <c r="C31" s="25">
        <f>SUM(C26:C30)</f>
        <v>17800</v>
      </c>
      <c r="D31" s="25">
        <f>SUM(D26:D30)</f>
        <v>2868753.51</v>
      </c>
      <c r="E31" s="25">
        <f>SUM(E26:E30)</f>
        <v>2886553.51</v>
      </c>
      <c r="F31" s="25">
        <f>SUM(F26:F30)</f>
        <v>0</v>
      </c>
      <c r="G31" s="24">
        <f t="shared" si="3"/>
        <v>0</v>
      </c>
      <c r="H31" s="25">
        <f>SUM(H26:H30)</f>
        <v>0</v>
      </c>
      <c r="I31" s="25">
        <f>SUM(I26:I30)</f>
        <v>0</v>
      </c>
      <c r="J31" s="25">
        <f>SUM(J26:J30)</f>
        <v>0</v>
      </c>
      <c r="K31" s="24" t="str">
        <f t="shared" ref="K31" si="11">IF(F31=0," ",J31/F31)</f>
        <v xml:space="preserve"> </v>
      </c>
      <c r="L31" s="25">
        <f>SUM(L26:L30)</f>
        <v>0</v>
      </c>
      <c r="M31" s="25">
        <f>SUM(M26:M30)</f>
        <v>-2886553.51</v>
      </c>
    </row>
    <row r="32" spans="1:13" x14ac:dyDescent="0.2">
      <c r="G32" s="9"/>
      <c r="K32" s="9"/>
    </row>
    <row r="33" spans="2:13" s="3" customFormat="1" x14ac:dyDescent="0.2">
      <c r="B33" s="26" t="s">
        <v>16</v>
      </c>
      <c r="C33" s="23">
        <f>C21+C24+C31</f>
        <v>16276505</v>
      </c>
      <c r="D33" s="23">
        <f>D21+D24+D31</f>
        <v>2868753.51</v>
      </c>
      <c r="E33" s="23">
        <f>E21+E24+E31</f>
        <v>19145258.509999998</v>
      </c>
      <c r="F33" s="23">
        <f>F21+F24+F31</f>
        <v>6423250.0199999996</v>
      </c>
      <c r="G33" s="24">
        <f t="shared" si="3"/>
        <v>0.3946332471252274</v>
      </c>
      <c r="H33" s="23">
        <f>H21+H24+H31</f>
        <v>6293743.9000000022</v>
      </c>
      <c r="I33" s="23">
        <f>I21+I24+I31</f>
        <v>43494.539999999994</v>
      </c>
      <c r="J33" s="23">
        <f>J21+J24+J31</f>
        <v>6250249.3599999994</v>
      </c>
      <c r="K33" s="24">
        <f t="shared" ref="K33" si="12">J33/F33</f>
        <v>0.97306649134607404</v>
      </c>
      <c r="L33" s="23">
        <f>L21+L24+L31</f>
        <v>173000.66</v>
      </c>
      <c r="M33" s="23">
        <f>M21+M24+M31</f>
        <v>-12722008.49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2025-07-01T11:25:50Z</dcterms:modified>
</cp:coreProperties>
</file>