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TERCER TRIMESTRE\"/>
    </mc:Choice>
  </mc:AlternateContent>
  <xr:revisionPtr revIDLastSave="0" documentId="13_ncr:1_{B9DCAFA5-E34D-463C-803B-51034B7A2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gresos 3º trimes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K27" i="1"/>
  <c r="K28" i="1"/>
  <c r="K29" i="1"/>
  <c r="K30" i="1"/>
  <c r="C31" i="1" l="1"/>
  <c r="C21" i="1" l="1"/>
  <c r="D21" i="1"/>
  <c r="E21" i="1"/>
  <c r="F21" i="1"/>
  <c r="C24" i="1"/>
  <c r="D24" i="1"/>
  <c r="E24" i="1"/>
  <c r="F24" i="1"/>
  <c r="L31" i="1" l="1"/>
  <c r="I31" i="1"/>
  <c r="J31" i="1"/>
  <c r="H31" i="1"/>
  <c r="D31" i="1"/>
  <c r="E31" i="1"/>
  <c r="F31" i="1"/>
  <c r="L24" i="1"/>
  <c r="I24" i="1"/>
  <c r="J24" i="1"/>
  <c r="K24" i="1" s="1"/>
  <c r="H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3" i="1"/>
  <c r="D33" i="1"/>
  <c r="E33" i="1"/>
  <c r="F33" i="1"/>
  <c r="M26" i="1" l="1"/>
  <c r="K26" i="1"/>
  <c r="M8" i="1"/>
  <c r="M9" i="1"/>
  <c r="M10" i="1"/>
  <c r="M11" i="1"/>
  <c r="M12" i="1"/>
  <c r="M13" i="1"/>
  <c r="M7" i="1"/>
  <c r="K12" i="1"/>
  <c r="M31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1" i="1" l="1"/>
  <c r="L21" i="1" l="1"/>
  <c r="L33" i="1" s="1"/>
  <c r="I21" i="1"/>
  <c r="I33" i="1" s="1"/>
  <c r="J21" i="1"/>
  <c r="J33" i="1" s="1"/>
  <c r="H21" i="1"/>
  <c r="H33" i="1" s="1"/>
  <c r="G33" i="1" l="1"/>
  <c r="K21" i="1"/>
  <c r="M21" i="1"/>
  <c r="M33" i="1" s="1"/>
  <c r="K33" i="1" l="1"/>
  <c r="G31" i="1"/>
</calcChain>
</file>

<file path=xl/sharedStrings.xml><?xml version="1.0" encoding="utf-8"?>
<sst xmlns="http://schemas.openxmlformats.org/spreadsheetml/2006/main" count="41" uniqueCount="41">
  <si>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</si>
  <si>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</si>
  <si>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</si>
  <si>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</si>
  <si>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</si>
  <si>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</si>
  <si>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</si>
  <si>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</si>
  <si>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</si>
  <si>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</si>
  <si>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</si>
  <si>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</si>
  <si>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</si>
  <si>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</si>
  <si>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</si>
  <si>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</si>
  <si>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</si>
  <si>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</si>
  <si>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</si>
  <si>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</si>
  <si>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</si>
  <si>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</si>
  <si>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</si>
  <si>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</si>
  <si>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</si>
  <si>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</si>
  <si>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</si>
  <si>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</si>
  <si>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</si>
  <si>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</si>
  <si>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</si>
  <si>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</si>
  <si>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</si>
  <si>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</si>
  <si>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</si>
  <si>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</si>
  <si>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</si>
  <si>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</si>
  <si>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</si>
  <si>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Para gastos con financiación afectada.</t>
  </si>
  <si>
    <t>ESTADO DE EJECUCIÓN DE INGRESOS DE LA FUNDACIÓN MUNICIPAL DE DEPORTES - 30 DE SETIEMBRE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</si>
</sst>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view="pageLayout" topLeftCell="A3" zoomScale="106" zoomScaleNormal="100" zoomScalePageLayoutView="106" workbookViewId="0">
      <selection activeCell="C13" sqref="C13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2025</v>
      </c>
      <c r="K3" s="4"/>
    </row>
    <row r="4" spans="1:13" x14ac:dyDescent="0.2">
      <c r="A4" s="7" t="s">
        <v>13</v>
      </c>
      <c r="B4" s="3"/>
      <c r="C4" s="8">
        <v>45930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746003.75</v>
      </c>
      <c r="G7" s="20">
        <f>IF(C7=0," ",F7/C7)</f>
        <v>0.38100293667007151</v>
      </c>
      <c r="H7" s="19">
        <v>787053.64</v>
      </c>
      <c r="I7" s="19">
        <v>41094.89</v>
      </c>
      <c r="J7" s="19">
        <v>745958.75</v>
      </c>
      <c r="K7" s="20">
        <f>IF(F7=0," ",J7/F7)</f>
        <v>0.99993967858740651</v>
      </c>
      <c r="L7" s="19">
        <v>45</v>
      </c>
      <c r="M7" s="21">
        <f>F7-E7</f>
        <v>-1211996.25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421856.2</v>
      </c>
      <c r="G8" s="20">
        <f t="shared" ref="G8:G20" si="0">IF(C8=0," ",F8/C8)</f>
        <v>0.57630628415300544</v>
      </c>
      <c r="H8" s="19">
        <v>326777.31</v>
      </c>
      <c r="I8" s="19">
        <v>1123.4000000000001</v>
      </c>
      <c r="J8" s="19">
        <v>325653.90999999997</v>
      </c>
      <c r="K8" s="20">
        <f t="shared" ref="K8:K20" si="1">IF(F8=0," ",J8/F8)</f>
        <v>0.77195477985152283</v>
      </c>
      <c r="L8" s="19">
        <v>96202.29</v>
      </c>
      <c r="M8" s="21">
        <f t="shared" ref="M8:M20" si="2">F8-E8</f>
        <v>-310143.8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870939.71</v>
      </c>
      <c r="G9" s="20">
        <f t="shared" si="0"/>
        <v>0.43634254008016032</v>
      </c>
      <c r="H9" s="19">
        <v>864644.58</v>
      </c>
      <c r="I9" s="19">
        <v>1046.56</v>
      </c>
      <c r="J9" s="19">
        <v>863598.02</v>
      </c>
      <c r="K9" s="20">
        <f t="shared" si="1"/>
        <v>0.99157038091649308</v>
      </c>
      <c r="L9" s="19">
        <v>7341.69</v>
      </c>
      <c r="M9" s="21">
        <f t="shared" si="2"/>
        <v>-1125060.29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48979.95</v>
      </c>
      <c r="G10" s="20">
        <f t="shared" si="0"/>
        <v>0.51830634920634922</v>
      </c>
      <c r="H10" s="19">
        <v>48979.95</v>
      </c>
      <c r="I10" s="19">
        <v>0</v>
      </c>
      <c r="J10" s="19">
        <v>48979.95</v>
      </c>
      <c r="K10" s="20">
        <f t="shared" si="1"/>
        <v>1</v>
      </c>
      <c r="L10" s="19">
        <v>0</v>
      </c>
      <c r="M10" s="21">
        <f t="shared" si="2"/>
        <v>-45520.05</v>
      </c>
    </row>
    <row r="11" spans="1:13" x14ac:dyDescent="0.2">
      <c r="A11" s="27">
        <v>39900</v>
      </c>
      <c r="B11" s="18" t="s">
        <v>24</v>
      </c>
      <c r="C11" s="19">
        <v>182000</v>
      </c>
      <c r="D11" s="19">
        <v>0</v>
      </c>
      <c r="E11" s="19">
        <v>182000</v>
      </c>
      <c r="F11" s="19">
        <v>109621.95</v>
      </c>
      <c r="G11" s="20">
        <f t="shared" si="0"/>
        <v>0.60231840659340663</v>
      </c>
      <c r="H11" s="19">
        <v>104960.12</v>
      </c>
      <c r="I11" s="19">
        <v>1582.46</v>
      </c>
      <c r="J11" s="19">
        <v>103377.66</v>
      </c>
      <c r="K11" s="20">
        <f t="shared" si="1"/>
        <v>0.94303795909487109</v>
      </c>
      <c r="L11" s="19">
        <v>6244.29</v>
      </c>
      <c r="M11" s="21">
        <f t="shared" si="2"/>
        <v>-72378.05</v>
      </c>
    </row>
    <row r="12" spans="1:13" x14ac:dyDescent="0.2">
      <c r="A12" s="27">
        <v>39906</v>
      </c>
      <c r="B12" s="18" t="s">
        <v>25</v>
      </c>
      <c r="C12" s="19">
        <v>19800</v>
      </c>
      <c r="D12" s="19">
        <v>0</v>
      </c>
      <c r="E12" s="19">
        <v>19800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-19800</v>
      </c>
    </row>
    <row r="13" spans="1:13" x14ac:dyDescent="0.2">
      <c r="A13" s="27">
        <v>40101</v>
      </c>
      <c r="B13" s="18" t="s">
        <v>26</v>
      </c>
      <c r="C13" s="19">
        <v>8928035</v>
      </c>
      <c r="D13" s="19">
        <v>672050</v>
      </c>
      <c r="E13" s="19">
        <v>9600085</v>
      </c>
      <c r="F13" s="19">
        <v>6696026.2400000002</v>
      </c>
      <c r="G13" s="20">
        <f t="shared" si="0"/>
        <v>0.74999999887993274</v>
      </c>
      <c r="H13" s="19">
        <v>6696026.2400000002</v>
      </c>
      <c r="I13" s="19">
        <v>0</v>
      </c>
      <c r="J13" s="19">
        <v>6696026.2400000002</v>
      </c>
      <c r="K13" s="20">
        <f t="shared" si="1"/>
        <v>1</v>
      </c>
      <c r="L13" s="19">
        <v>0</v>
      </c>
      <c r="M13" s="21">
        <f t="shared" si="2"/>
        <v>-2904058.76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0</v>
      </c>
      <c r="G14" s="20">
        <f t="shared" si="0"/>
        <v>0</v>
      </c>
      <c r="H14" s="19">
        <v>0</v>
      </c>
      <c r="I14" s="19">
        <v>0</v>
      </c>
      <c r="J14" s="19">
        <v>0</v>
      </c>
      <c r="K14" s="20" t="str">
        <f t="shared" si="1"/>
        <v xml:space="preserve"> </v>
      </c>
      <c r="L14" s="19">
        <v>0</v>
      </c>
      <c r="M14" s="21">
        <f t="shared" si="2"/>
        <v>-142800</v>
      </c>
    </row>
    <row r="15" spans="1:13" x14ac:dyDescent="0.2">
      <c r="A15" s="27">
        <v>52000</v>
      </c>
      <c r="B15" s="18" t="s">
        <v>28</v>
      </c>
      <c r="C15" s="19">
        <v>300</v>
      </c>
      <c r="D15" s="19">
        <v>0</v>
      </c>
      <c r="E15" s="19">
        <v>300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-300</v>
      </c>
    </row>
    <row r="16" spans="1:13" x14ac:dyDescent="0.2">
      <c r="A16" s="27">
        <v>55000</v>
      </c>
      <c r="B16" s="18" t="s">
        <v>29</v>
      </c>
      <c r="C16" s="19">
        <v>138670</v>
      </c>
      <c r="D16" s="19">
        <v>0</v>
      </c>
      <c r="E16" s="19">
        <v>138670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-138670</v>
      </c>
    </row>
    <row r="17" spans="1:13" x14ac:dyDescent="0.2">
      <c r="A17" s="27">
        <v>55500</v>
      </c>
      <c r="B17" s="18" t="s">
        <v>30</v>
      </c>
      <c r="C17" s="19">
        <v>46000</v>
      </c>
      <c r="D17" s="19">
        <v>0</v>
      </c>
      <c r="E17" s="19">
        <v>46000</v>
      </c>
      <c r="F17" s="19">
        <v>6030</v>
      </c>
      <c r="G17" s="20">
        <f t="shared" si="0"/>
        <v>0.13108695652173913</v>
      </c>
      <c r="H17" s="19">
        <v>6030</v>
      </c>
      <c r="I17" s="19">
        <v>0</v>
      </c>
      <c r="J17" s="19">
        <v>6030</v>
      </c>
      <c r="K17" s="20">
        <f t="shared" si="1"/>
        <v>1</v>
      </c>
      <c r="L17" s="19">
        <v>0</v>
      </c>
      <c r="M17" s="21">
        <f t="shared" si="2"/>
        <v>-39970</v>
      </c>
    </row>
    <row r="18" spans="1:13" x14ac:dyDescent="0.2">
      <c r="A18" s="27">
        <v>55900</v>
      </c>
      <c r="B18" s="18" t="s">
        <v>31</v>
      </c>
      <c r="C18" s="19">
        <v>40100</v>
      </c>
      <c r="D18" s="19">
        <v>0</v>
      </c>
      <c r="E18" s="19">
        <v>40100</v>
      </c>
      <c r="F18" s="19">
        <v>8220</v>
      </c>
      <c r="G18" s="20">
        <f t="shared" si="0"/>
        <v>0.20498753117206983</v>
      </c>
      <c r="H18" s="19">
        <v>4440</v>
      </c>
      <c r="I18" s="19">
        <v>0</v>
      </c>
      <c r="J18" s="19">
        <v>4440</v>
      </c>
      <c r="K18" s="20">
        <f t="shared" si="1"/>
        <v>0.54014598540145986</v>
      </c>
      <c r="L18" s="19">
        <v>3780</v>
      </c>
      <c r="M18" s="21">
        <f t="shared" si="2"/>
        <v>-31880</v>
      </c>
    </row>
    <row r="19" spans="1:13" x14ac:dyDescent="0.2">
      <c r="A19" s="27">
        <v>55901</v>
      </c>
      <c r="B19" s="18" t="s">
        <v>32</v>
      </c>
      <c r="C19" s="19">
        <v>112500</v>
      </c>
      <c r="D19" s="19">
        <v>0</v>
      </c>
      <c r="E19" s="19">
        <v>112500</v>
      </c>
      <c r="F19" s="19">
        <v>67254.89</v>
      </c>
      <c r="G19" s="20">
        <f t="shared" si="0"/>
        <v>0.5978212444444444</v>
      </c>
      <c r="H19" s="19">
        <v>47279.06</v>
      </c>
      <c r="I19" s="19">
        <v>338.8</v>
      </c>
      <c r="J19" s="19">
        <v>46940.26</v>
      </c>
      <c r="K19" s="20">
        <f t="shared" si="1"/>
        <v>0.69794568097576259</v>
      </c>
      <c r="L19" s="19">
        <v>20314.63</v>
      </c>
      <c r="M19" s="21">
        <f t="shared" si="2"/>
        <v>-45245.11</v>
      </c>
    </row>
    <row r="20" spans="1:13" x14ac:dyDescent="0.2">
      <c r="A20" s="27">
        <v>59600</v>
      </c>
      <c r="B20" s="18" t="s">
        <v>33</v>
      </c>
      <c r="C20" s="19">
        <v>268000</v>
      </c>
      <c r="D20" s="19">
        <v>0</v>
      </c>
      <c r="E20" s="19">
        <v>268000</v>
      </c>
      <c r="F20" s="19">
        <v>325914.3</v>
      </c>
      <c r="G20" s="20">
        <f t="shared" si="0"/>
        <v>1.2160981343283581</v>
      </c>
      <c r="H20" s="19">
        <v>162749.18</v>
      </c>
      <c r="I20" s="19">
        <v>122.88</v>
      </c>
      <c r="J20" s="19">
        <v>162626.29999999999</v>
      </c>
      <c r="K20" s="20">
        <f t="shared" si="1"/>
        <v>0.49898485583480073</v>
      </c>
      <c r="L20" s="19">
        <v>163288</v>
      </c>
      <c r="M20" s="21">
        <f t="shared" si="2"/>
        <v>57914.299999999988</v>
      </c>
    </row>
    <row r="21" spans="1:13" s="3" customFormat="1" x14ac:dyDescent="0.2">
      <c r="A21" s="28"/>
      <c r="B21" s="22" t="s">
        <v>15</v>
      </c>
      <c r="C21" s="23">
        <f>SUM(C7:C20)</f>
        <v>14658705</v>
      </c>
      <c r="D21" s="23">
        <f>SUM(D7:D20)</f>
        <v>672050</v>
      </c>
      <c r="E21" s="23">
        <f>SUM(E7:E20)</f>
        <v>15330755</v>
      </c>
      <c r="F21" s="23">
        <f>SUM(F7:F20)</f>
        <v>9300846.9900000021</v>
      </c>
      <c r="G21" s="24">
        <f t="shared" ref="G21:G33" si="3">F21/C21</f>
        <v>0.63449308721336584</v>
      </c>
      <c r="H21" s="23">
        <f>SUM(H7:H20)</f>
        <v>9048940.0800000001</v>
      </c>
      <c r="I21" s="23">
        <f>SUM(I7:I20)</f>
        <v>45308.99</v>
      </c>
      <c r="J21" s="23">
        <f>SUM(J7:J20)</f>
        <v>9003631.0899999999</v>
      </c>
      <c r="K21" s="24">
        <f t="shared" ref="K21" si="4">IF(F21=0," ",J21/F21)</f>
        <v>0.96804421142294239</v>
      </c>
      <c r="L21" s="23">
        <f>SUM(L7:L20)</f>
        <v>297215.90000000002</v>
      </c>
      <c r="M21" s="23">
        <f>SUM(M7:M20)</f>
        <v>-6029908.0099999998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7">
        <v>70101</v>
      </c>
      <c r="B23" s="18" t="s">
        <v>34</v>
      </c>
      <c r="C23" s="19">
        <v>1600000</v>
      </c>
      <c r="D23" s="19">
        <v>300000</v>
      </c>
      <c r="E23" s="19">
        <v>1900000</v>
      </c>
      <c r="F23" s="19">
        <v>1176988.03</v>
      </c>
      <c r="G23" s="20">
        <v>0</v>
      </c>
      <c r="H23" s="19">
        <v>1176988.03</v>
      </c>
      <c r="I23" s="19">
        <v>0</v>
      </c>
      <c r="J23" s="19">
        <v>1176988.03</v>
      </c>
      <c r="K23" s="20">
        <f>IF(F23=0," ",J23/F23)</f>
        <v>1</v>
      </c>
      <c r="L23" s="19">
        <v>0</v>
      </c>
      <c r="M23" s="21">
        <f>F23-E23</f>
        <v>-723011.97</v>
      </c>
    </row>
    <row r="24" spans="1:13" s="3" customFormat="1" x14ac:dyDescent="0.2">
      <c r="B24" s="22" t="s">
        <v>18</v>
      </c>
      <c r="C24" s="25">
        <f>SUM(C23)</f>
        <v>1600000</v>
      </c>
      <c r="D24" s="25">
        <f t="shared" ref="D24:F24" si="5">SUM(D23)</f>
        <v>300000</v>
      </c>
      <c r="E24" s="25">
        <f t="shared" si="5"/>
        <v>1900000</v>
      </c>
      <c r="F24" s="25">
        <f t="shared" si="5"/>
        <v>1176988.03</v>
      </c>
      <c r="G24" s="24">
        <f t="shared" ref="G24" si="6">F24/C24</f>
        <v>0.73561751875000003</v>
      </c>
      <c r="H24" s="25">
        <f>SUM(H23)</f>
        <v>1176988.03</v>
      </c>
      <c r="I24" s="25">
        <f t="shared" ref="I24:J24" si="7">SUM(I23)</f>
        <v>0</v>
      </c>
      <c r="J24" s="25">
        <f t="shared" si="7"/>
        <v>1176988.03</v>
      </c>
      <c r="K24" s="24">
        <f t="shared" ref="K24" si="8">IF(F24=0," ",J24/F24)</f>
        <v>1</v>
      </c>
      <c r="L24" s="25">
        <f>SUM(L23)</f>
        <v>0</v>
      </c>
      <c r="M24" s="25">
        <f>SUM(M23)</f>
        <v>-723011.97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0</v>
      </c>
      <c r="D26" s="19">
        <v>0</v>
      </c>
      <c r="E26" s="19">
        <v>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30" si="9">IF(F26=0," ",J26/F26)</f>
        <v xml:space="preserve"> </v>
      </c>
      <c r="L26" s="19">
        <v>0</v>
      </c>
      <c r="M26" s="21">
        <f t="shared" ref="M26:M30" si="10">F26-E26</f>
        <v>0</v>
      </c>
    </row>
    <row r="27" spans="1:13" x14ac:dyDescent="0.2">
      <c r="A27" s="27">
        <v>83001</v>
      </c>
      <c r="B27" s="18" t="s">
        <v>36</v>
      </c>
      <c r="C27" s="19">
        <v>11000</v>
      </c>
      <c r="D27" s="19">
        <v>0</v>
      </c>
      <c r="E27" s="19">
        <v>11000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-11000</v>
      </c>
    </row>
    <row r="28" spans="1:13" x14ac:dyDescent="0.2">
      <c r="A28" s="27">
        <v>83101</v>
      </c>
      <c r="B28" s="18" t="s">
        <v>37</v>
      </c>
      <c r="C28" s="19">
        <v>6800</v>
      </c>
      <c r="D28" s="19">
        <v>0</v>
      </c>
      <c r="E28" s="19">
        <v>6800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-6800</v>
      </c>
    </row>
    <row r="29" spans="1:13" x14ac:dyDescent="0.2">
      <c r="A29" s="27">
        <v>87000</v>
      </c>
      <c r="B29" s="18" t="s">
        <v>38</v>
      </c>
      <c r="C29" s="19">
        <v>0</v>
      </c>
      <c r="D29" s="19">
        <v>2868753.51</v>
      </c>
      <c r="E29" s="19">
        <v>2868753.51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-2868753.51</v>
      </c>
    </row>
    <row r="30" spans="1:13" x14ac:dyDescent="0.2">
      <c r="A30" s="27">
        <v>87010</v>
      </c>
      <c r="B30" s="18" t="s">
        <v>39</v>
      </c>
      <c r="C30" s="19">
        <v>0</v>
      </c>
      <c r="D30" s="19">
        <v>0</v>
      </c>
      <c r="E30" s="19">
        <v>0</v>
      </c>
      <c r="F30" s="19">
        <v>0</v>
      </c>
      <c r="G30" s="20">
        <v>0</v>
      </c>
      <c r="H30" s="19">
        <v>0</v>
      </c>
      <c r="I30" s="19">
        <v>0</v>
      </c>
      <c r="J30" s="19">
        <v>0</v>
      </c>
      <c r="K30" s="20" t="str">
        <f t="shared" si="9"/>
        <v xml:space="preserve"> </v>
      </c>
      <c r="L30" s="19">
        <v>0</v>
      </c>
      <c r="M30" s="21">
        <f t="shared" si="10"/>
        <v>0</v>
      </c>
    </row>
    <row r="31" spans="1:13" s="3" customFormat="1" x14ac:dyDescent="0.2">
      <c r="B31" s="22" t="s">
        <v>19</v>
      </c>
      <c r="C31" s="25">
        <f>SUM(C26:C30)</f>
        <v>17800</v>
      </c>
      <c r="D31" s="25">
        <f>SUM(D26:D30)</f>
        <v>2868753.51</v>
      </c>
      <c r="E31" s="25">
        <f>SUM(E26:E30)</f>
        <v>2886553.51</v>
      </c>
      <c r="F31" s="25">
        <f>SUM(F26:F30)</f>
        <v>0</v>
      </c>
      <c r="G31" s="24">
        <f t="shared" si="3"/>
        <v>0</v>
      </c>
      <c r="H31" s="25">
        <f>SUM(H26:H30)</f>
        <v>0</v>
      </c>
      <c r="I31" s="25">
        <f>SUM(I26:I30)</f>
        <v>0</v>
      </c>
      <c r="J31" s="25">
        <f>SUM(J26:J30)</f>
        <v>0</v>
      </c>
      <c r="K31" s="24" t="str">
        <f t="shared" ref="K31" si="11">IF(F31=0," ",J31/F31)</f>
        <v xml:space="preserve"> </v>
      </c>
      <c r="L31" s="25">
        <f>SUM(L26:L30)</f>
        <v>0</v>
      </c>
      <c r="M31" s="25">
        <f>SUM(M26:M30)</f>
        <v>-2886553.51</v>
      </c>
    </row>
    <row r="32" spans="1:13" x14ac:dyDescent="0.2">
      <c r="G32" s="9"/>
      <c r="K32" s="9"/>
    </row>
    <row r="33" spans="2:13" s="3" customFormat="1" x14ac:dyDescent="0.2">
      <c r="B33" s="26" t="s">
        <v>16</v>
      </c>
      <c r="C33" s="23">
        <f>C21+C24+C31</f>
        <v>16276505</v>
      </c>
      <c r="D33" s="23">
        <f>D21+D24+D31</f>
        <v>3840803.51</v>
      </c>
      <c r="E33" s="23">
        <f>E21+E24+E31</f>
        <v>20117308.509999998</v>
      </c>
      <c r="F33" s="23">
        <f>F21+F24+F31</f>
        <v>10477835.020000001</v>
      </c>
      <c r="G33" s="24">
        <f t="shared" si="3"/>
        <v>0.64373985815750989</v>
      </c>
      <c r="H33" s="23">
        <f>H21+H24+H31</f>
        <v>10225928.109999999</v>
      </c>
      <c r="I33" s="23">
        <f>I21+I24+I31</f>
        <v>45308.99</v>
      </c>
      <c r="J33" s="23">
        <f>J21+J24+J31</f>
        <v>10180619.119999999</v>
      </c>
      <c r="K33" s="24">
        <f t="shared" ref="K33" si="12">J33/F33</f>
        <v>0.97163384425955557</v>
      </c>
      <c r="L33" s="23">
        <f>L21+L24+L31</f>
        <v>297215.90000000002</v>
      </c>
      <c r="M33" s="23">
        <f>M21+M24+M31</f>
        <v>-9639473.4899999984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2025-10-01T10:49:21Z</dcterms:modified>
</cp:coreProperties>
</file>